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795" activeTab="0"/>
  </bookViews>
  <sheets>
    <sheet name="Расходы" sheetId="1" r:id="rId1"/>
    <sheet name="Лист1" sheetId="2" r:id="rId2"/>
  </sheets>
  <definedNames>
    <definedName name="_xlnm.Print_Area" localSheetId="0">'Расходы'!$A$1:$L$108</definedName>
  </definedNames>
  <calcPr fullCalcOnLoad="1"/>
</workbook>
</file>

<file path=xl/sharedStrings.xml><?xml version="1.0" encoding="utf-8"?>
<sst xmlns="http://schemas.openxmlformats.org/spreadsheetml/2006/main" count="229" uniqueCount="169">
  <si>
    <t/>
  </si>
  <si>
    <t>Наименование</t>
  </si>
  <si>
    <t>120</t>
  </si>
  <si>
    <t>240</t>
  </si>
  <si>
    <t>850</t>
  </si>
  <si>
    <t>540</t>
  </si>
  <si>
    <t>110</t>
  </si>
  <si>
    <t>Обеспечение деятельности муниципального казенного учреждения по выполнению функций городского хозяйства, Расходы на выплаты персоналу казенных учреждений</t>
  </si>
  <si>
    <t>Обеспечение деятельности муниципального казенного учреждения по выполнению функций городского хозяйства, Иные закупки товаров, работ и услуг для обеспечения государственных (муниципальных) нужд</t>
  </si>
  <si>
    <t>Обеспечение деятельности муниципального казенного учреждения по выполнению функций городского хозяйства, Уплата налогов, сборов и иных платежей</t>
  </si>
  <si>
    <t>Обеспечение деятельности муниципального казенного учреждения в области архитектуры и градостроительства, Расходы на выплаты персоналу казенных учреждений</t>
  </si>
  <si>
    <t>Обеспечение деятельности муниципального казенного учреждения в области архитектуры и градостроительства, Иные закупки товаров, работ и услуг для обеспечения государственных (муниципальных) нужд</t>
  </si>
  <si>
    <t>Обеспечение деятельности муниципального казенного учреждения культуры, Расходы на выплаты персоналу казенных учреждений</t>
  </si>
  <si>
    <t>Обеспечение деятельности муниципального казенного учреждения культуры, Иные закупки товаров, работ и услуг для обеспечения государственных (муниципальных) нужд</t>
  </si>
  <si>
    <t>Обеспечение деятельности муниципального казенного учреждения культуры, Уплата налогов, сборов и иных платежей</t>
  </si>
  <si>
    <t>310</t>
  </si>
  <si>
    <t>730</t>
  </si>
  <si>
    <t>Процентные платежи по муниципальному долгу Сортавальского городского поселения, Обслуживание муниципального долга</t>
  </si>
  <si>
    <t>Мероприятия по обеспечению деятельности автоматизированных систем управления бюджетным процессом, Иные закупки товаров, работ и услуг для обеспечения государственных (муниципальных) нужд</t>
  </si>
  <si>
    <t>Мероприятия по информационному сопровождению деятельности Сортавальского городского поселения, Иные закупки товаров, работ и услуг для обеспечения государственных (муниципальных) нужд</t>
  </si>
  <si>
    <t>Мероприятия в области жилищного хозяйства, Иные закупки товаров, работ и услуг для обеспечения государственных (муниципальных) нужд</t>
  </si>
  <si>
    <t>810</t>
  </si>
  <si>
    <t>Субсидии муниципальным предприятиям коммунального хозяйства, Субсидии юридическим лицам (кроме некоммерческих организаций), индивидуальным предпринимателям, физическим лицам</t>
  </si>
  <si>
    <t>Уличное освещение, Иные закупки товаров, работ и услуг для обеспечения государственных (муниципальных) нужд</t>
  </si>
  <si>
    <t>Озеленение, Иные закупки товаров, работ и услуг для обеспечения государственных (муниципальных) нужд</t>
  </si>
  <si>
    <t>Организация и содержание мест захоронения, Иные закупки товаров, работ и услуг для обеспечения государственных (муниципальных) нужд</t>
  </si>
  <si>
    <t>Мероприятия по благоустройству, Иные закупки товаров, работ и услуг для обеспечения государственных (муниципальных) нужд</t>
  </si>
  <si>
    <t>Муниципальная программа "Адресная социальная помощь"</t>
  </si>
  <si>
    <t>Мероприятия по повышению безопасности дорожного движения, Иные закупки товаров, работ и услуг для обеспечения государственных (муниципальных) нужд</t>
  </si>
  <si>
    <t>870</t>
  </si>
  <si>
    <t>Сумма</t>
  </si>
  <si>
    <t>Целевая статья</t>
  </si>
  <si>
    <t>Вид расхода</t>
  </si>
  <si>
    <t>Итого расходов</t>
  </si>
  <si>
    <t>к решению Сортавальского городского поселения</t>
  </si>
  <si>
    <t>0300170160</t>
  </si>
  <si>
    <t>320</t>
  </si>
  <si>
    <t>0300270170</t>
  </si>
  <si>
    <t>2000010080</t>
  </si>
  <si>
    <t>2000042140</t>
  </si>
  <si>
    <t>2000060910</t>
  </si>
  <si>
    <t>2000070350</t>
  </si>
  <si>
    <t>2000070370</t>
  </si>
  <si>
    <t>2000070380</t>
  </si>
  <si>
    <t>2000070390</t>
  </si>
  <si>
    <t>2000070410</t>
  </si>
  <si>
    <t>2000070440</t>
  </si>
  <si>
    <t>2000070460</t>
  </si>
  <si>
    <t>2000070540</t>
  </si>
  <si>
    <t>2000070560</t>
  </si>
  <si>
    <t>2000070610</t>
  </si>
  <si>
    <t>2000070620</t>
  </si>
  <si>
    <t>2000070630</t>
  </si>
  <si>
    <t>2000070640</t>
  </si>
  <si>
    <t>2000070650</t>
  </si>
  <si>
    <t>2000070820</t>
  </si>
  <si>
    <t>2000070910</t>
  </si>
  <si>
    <t>2000070940</t>
  </si>
  <si>
    <t>330</t>
  </si>
  <si>
    <t>2000071010</t>
  </si>
  <si>
    <t>2000080920</t>
  </si>
  <si>
    <t>20С0010010</t>
  </si>
  <si>
    <t>20С0010020</t>
  </si>
  <si>
    <t>20С0070310</t>
  </si>
  <si>
    <t>20С0070320</t>
  </si>
  <si>
    <t>20С0070330</t>
  </si>
  <si>
    <t>Адресная социальная помощь гражданам Сортавальского городского поселения, потерявшим жилье и значительную часть имущества , Социальные выплаты гражданам, кроме публичных нормативных социальных выплат</t>
  </si>
  <si>
    <t>Мероприятия по осуществлению дезинфекции, где проживают малообеспеченные семьи из группы риска, Социальные выплаты гражданам, кроме публичных нормативных социальных выплат</t>
  </si>
  <si>
    <t>Осуществление полномочий Контрольно-счетного органа Сортавальского городского поселения, Иные межбюджетные трансферты</t>
  </si>
  <si>
    <t>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 уполномоченных составлять протоколы об административных правонарушениях, Иные закупки товаров, работ и услуг для обеспечения государственных (муниципальных) нужд</t>
  </si>
  <si>
    <t>Мероприятия по реализации прочих функций, связанных с общегосударственными вопросами, Иные закупки товаров, работ и услуг для обеспечения государственных (муниципальных) нужд</t>
  </si>
  <si>
    <t>Мероприятия по оценке недвижимости, признанию прав и регулированию отношений по муниципальной собственности, приобретению и содержанию имущества казны, Иные закупки товаров, работ и услуг для обеспечения государственных (муниципальных) нужд</t>
  </si>
  <si>
    <t>Мероприятия по оценке недвижимости, признанию прав и регулированию отношений по муниципальной собственности, приобретению и содержанию имущества казны, Уплата налогов, сборов и иных платежей</t>
  </si>
  <si>
    <t>Резервный фонд Сортавальского городского поселения, Резервные средства</t>
  </si>
  <si>
    <t>Мероприятия по предупреждению и ликвидации последствий чрезвычайных ситуаций и стихийных бедствий природного и техногенного характера, Иные закупки товаров, работ и услуг для обеспечения государственных (муниципальных) нужд</t>
  </si>
  <si>
    <t>Содержание и ремонт дорог, Иные закупки товаров, работ и услуг для обеспечения государственных (муниципальных) нужд</t>
  </si>
  <si>
    <t>Мероприятия по развитию физической культуры и массового спорта, Иные закупки товаров, работ и услуг для обеспечения государственных (муниципальных) нужд</t>
  </si>
  <si>
    <t>Мероприятия по реализации молодежной политики на территории Сортавальского городского поселения, Иные закупки товаров, работ и услуг для обеспечения государственных (муниципальных) нужд</t>
  </si>
  <si>
    <t>Присвоение звания «Почетный гражданин города Сортавала», Публичные нормативные выплаты гражданам несоциального характера</t>
  </si>
  <si>
    <t>Оплата взносов на капитальный ремонт общего имущества в многоквартирных домах, находящихся в муниципальной собственности, Иные закупки товаров, работ и услуг для обеспечения государственных (муниципальных) нужд</t>
  </si>
  <si>
    <t>Доплата к трудовой пенсии муниципальным служащим администрации Сортавальского городского поселения, Публичные нормативные социальные выплаты гражданам</t>
  </si>
  <si>
    <t>Глава Сортавальского городского поселения, Расходы на выплаты персоналу государственных (муниципальных) органов</t>
  </si>
  <si>
    <t>Аппарат Администрации Сортавальского городского поселения, Расходы на выплаты персоналу государственных (муниципальных) органов</t>
  </si>
  <si>
    <t>Аппарат Администрации Сортавальского городского поселения, Иные закупки товаров, работ и услуг для обеспечения государственных (муниципальных) нужд</t>
  </si>
  <si>
    <t>Аппарат Администрации Сортавальского городского поселения, Уплата налогов, сборов и иных платежей</t>
  </si>
  <si>
    <t>Адресная социальная помощь гражданам Сортавальского городского поселения, потерявшим жилье и значительную часть имущества</t>
  </si>
  <si>
    <t>Мероприятия по осуществлению дезинфекции, где проживают малообеспеченные семьи из группы риска</t>
  </si>
  <si>
    <t>Основное мероприятие "Социальная помощь гражданам Сортавальского городского поселения, потерявшим жилье и значительную часть имущества"</t>
  </si>
  <si>
    <t>Основное мероприятие "Дезинфекция в очагах туберкулезной инфекции, где проживают малообеспеченные семьи из группы риска"</t>
  </si>
  <si>
    <t>03</t>
  </si>
  <si>
    <t xml:space="preserve">03 0 01 </t>
  </si>
  <si>
    <t xml:space="preserve">03 0 02 </t>
  </si>
  <si>
    <t>Непрограммные направления деятельности</t>
  </si>
  <si>
    <t>тыс.руб.</t>
  </si>
  <si>
    <t>20С0010030</t>
  </si>
  <si>
    <t>Проведение выборов в Совет Сортавальского городского поселения, Иные закупки товаров, работ и услуг для обеспечения государственных (муниципальных) нужд</t>
  </si>
  <si>
    <t>Мероприятия по обеспечению первичных мер пожарной безопасности в границах Сортавальского городского поселения, Иные закупки товаров, работ и услуг для обеспечения государственных (муниципальных) нужд</t>
  </si>
  <si>
    <t>Софинансирование расходов на поддержку местных инициатив граждан, Иные закупки товаров, работ и услуг для обеспечения государственных (муниципальных) нужд</t>
  </si>
  <si>
    <t xml:space="preserve">  Приложение № 7</t>
  </si>
  <si>
    <t>Исполнение судебных актов, подлежащих взысканию с казны Сортавальского городского поселения,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</si>
  <si>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Мероприятия в области земельных отношений, Иные закупки товаров, работ и услуг для обеспечения государственных (муниципальных) нужд</t>
  </si>
  <si>
    <t>Мероприятия в области градостроительной деятельности, Иные закупки товаров, работ и услуг для обеспечения государственных (муниципальных) нужд</t>
  </si>
  <si>
    <t>Мероприятия в области жилищного хозяйства,Исполнение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</si>
  <si>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Муниципальная программа "Противодействие экстремизму и профилактика терроризма на территории муниципального образования "Сортавальское городское поселение" на 2017-2019 годы"</t>
  </si>
  <si>
    <t>10 0 01</t>
  </si>
  <si>
    <t>Основное мероприятие "Противодействие экстремизму и профилактика терроризма на территории муниципального образования "Сортавальское городское поселение"</t>
  </si>
  <si>
    <t>Мероприятия по противодействию экстремизму и профилактика терроризма на территориии Сортавальского городского поселения, Иные закупки товаров, работ и услуг для обеспечения государственных (муниципальных) нужд</t>
  </si>
  <si>
    <t>Обеспечение деятельности муниципального казенного учреждения в области архитектуры и градостроительства, Уплата налогов, сборов и иных платежей</t>
  </si>
  <si>
    <t>Мероприятия по приобретению квартир гражданам, проживающим в жилье, признанным непригодным для проживания, Иные закупки товаров, работ и услуг для обеспечения государственных (муниципальных) нужд</t>
  </si>
  <si>
    <t>Мероприятия в области коммунального хозяйства, Бюджетные инвестиции</t>
  </si>
  <si>
    <t>06</t>
  </si>
  <si>
    <t>Основное мероприятие "Формирование современной городской среды"</t>
  </si>
  <si>
    <t>Основное мероприятие "Обустройство мест массового отдыха населения (городских парков)"</t>
  </si>
  <si>
    <t xml:space="preserve">06 0 02 </t>
  </si>
  <si>
    <t>Реализация мероприятий по поддержке обустройства мест массового отдыха населения (городских парков) на территории Сортавальского городского поселения</t>
  </si>
  <si>
    <t>06002L5600</t>
  </si>
  <si>
    <t>Реализация мероприятий по поддержке обустройства мест массового отдыха населения (городских парков) на территории Сортавальского городского поселения, Иные закупки товаров, работ и услуг для обеспечения государственных (муниципальных) нужд</t>
  </si>
  <si>
    <t>Муниципальная программа "Поддержка малого и среднего предпринимательства в Сортавальском городском поселении на 2018-2020 годы"</t>
  </si>
  <si>
    <t>08</t>
  </si>
  <si>
    <t>Основное мероприятие "Поддержка малого и среднего предпринимательства в Сортавальском городском поселении на 2018-2020 годы"</t>
  </si>
  <si>
    <t>08 0 01</t>
  </si>
  <si>
    <t>Мероприятия по поддержке малого и среднего предпринимательства</t>
  </si>
  <si>
    <t>0800170200</t>
  </si>
  <si>
    <t>Мероприятия по поддержке малого и среднего предпринимательства, Субсидии юридическим лицам (кроме некоммерческих организаций), индивидуальным предпринимателям, физическим лицам</t>
  </si>
  <si>
    <t>Содержание и ремонт дорог, Бюджетные инвестиции</t>
  </si>
  <si>
    <t>Мероприятия по повышению безопасности дорожного движения и ремонту и содержанию дорог за счет средств субсидий РК в рамках реализации государственной программы РК "Развитие транспортной системы", Бюджетные инвестиции</t>
  </si>
  <si>
    <t>Мероприятия по противодействию экстремизму и профилактика  терроризма на территории Сортавальского городского поселения</t>
  </si>
  <si>
    <t>"О бюджете Сортавальского городского поселения на 2020 год</t>
  </si>
  <si>
    <t>и на плановый период 2021 и 2022 годов"</t>
  </si>
  <si>
    <t>Распределение бюджетных ассигнований по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бюджета на 2020 год</t>
  </si>
  <si>
    <t>Муниципальная программа "Формирование современной городской среды на территории Сортавальского городского поселения"</t>
  </si>
  <si>
    <t>Реализация программы по формированию современной городской среды Сортавальского городского поселения</t>
  </si>
  <si>
    <t xml:space="preserve">06 0 00 </t>
  </si>
  <si>
    <t>060F255550</t>
  </si>
  <si>
    <t>Реализация программы по формированию современной городской среды Сортавальского городского поселения, Субсидии юридическим лицам (кроме некоммерческих организаций), индивидуальным предпринимателям, физическим лицам</t>
  </si>
  <si>
    <t>Реализация программы по формированию современной городской среды Сортавальского городского поселения, Иные закупки товаров, работ и услуг для обеспечения государственных (муниципальных) нужд</t>
  </si>
  <si>
    <t>Мероприятия по созданию комфортной городской среды в малых городах и исторических поселениях</t>
  </si>
  <si>
    <t>060F254240</t>
  </si>
  <si>
    <t>Мероприятия по созданию комфортной городской среды в малых городах и исторических поселениях, Иные закупки товаров, работ и услуг для обеспечения государственных (муниципальных) нужд</t>
  </si>
  <si>
    <t>Субсидия на поддержку местных инициатив, Иные закупки товаров, работ и услуг для обеспечения государственных (муниципальных) нужд</t>
  </si>
  <si>
    <t>Мероприятия по повышению безопасности дорожного движения и ремонту и содержанию дорог за счет средств субсидий РК в рамках реализации государственной программы РК "Развитие транспортной системы", Иные закупки товаров, работ и услуг для обеспечения государственных (муниципальных) нужд</t>
  </si>
  <si>
    <t>Софинансирование мероприятий на реализацию  государственной программы РК "Развитие транспортной системы" за счет средств бюджета СГП, Иные закупки товаров, работ и услуг для обеспечения государственных (муниципальных) нужд</t>
  </si>
  <si>
    <t>20000S3180</t>
  </si>
  <si>
    <t>Софинансирование мероприятий на реализацию  государственной программы РК "Развитие транспортной системы" за счет средств бюджета СГП, Бюджетные инвестиции</t>
  </si>
  <si>
    <t>Мероприятия по обеспечению доступным и комфортным жильем за счет средств субсидий РК, Иные закупки товаров, работ и услуг для обеспечения государственных (муниципальных) нужд</t>
  </si>
  <si>
    <t>Мероприятия по обеспечению доступным и комфортным жильем за счет средств субсидий РК, Бюджетные инвестиции</t>
  </si>
  <si>
    <t>Софинансирование мероприятий по обеспечению доступным и комфортным жильем за счет средств бюджета СГП, Иные закупки товаров, работ и услуг для обеспечения государственных (муниципальных) нужд</t>
  </si>
  <si>
    <t>20000S3220</t>
  </si>
  <si>
    <t>Софинансирование мероприятий по обеспечению доступным и комфортным жильем за счет средств бюджета СГП, Бюджетные инвестиции</t>
  </si>
  <si>
    <t>Реализация мероприятий государственной программы Республики Карелия "Развитие культуры" в целях сохранения, использования и популяризации объектов культурного наследия, Иные закупки товаров, работ и услуг для обеспечения государственных (муниципальных) нужд</t>
  </si>
  <si>
    <t>Софинансирование мероприятий государственной программы Республики Карелия «Развитие культуры» в целях сохранения, использования и популяризации объектов культурного наследия за счет средств СГП, Иные закупки товаров, работ и услуг для обеспечения государственных (муниципальных) нужд</t>
  </si>
  <si>
    <t>20000S3250</t>
  </si>
  <si>
    <t>Мероприятия на поддержку развития территориального общественного самоуправления  за счет средств субсидий РК, Иные закупки товаров, работ и услуг для обеспечения государственных (муниципальных) нужд</t>
  </si>
  <si>
    <t>Софинансирование мероприятий на поддержку развития территориального общественного самоуправления  за счет средств бюджета СГП, Иные закупки товаров, работ и услуг для обеспечения государственных (муниципальных) нужд</t>
  </si>
  <si>
    <t>20000S4070</t>
  </si>
  <si>
    <t>Мероприятия по приведению объектов по переселению граждан из аварийного жилищного фонда в соответствие со строительными нормами и правилами, Иные закупки товаров, работ и услуг для обеспечения государственных (муниципальных) нужд</t>
  </si>
  <si>
    <t xml:space="preserve">Мероприятия по благоустройству территории муниципального образования за счет поощрения победителей конкурса по благоустройству, выделенных из бюджета РК, Иные закупки товаров, работ и услуг для обеспечения государственных (муниципальных) нужд </t>
  </si>
  <si>
    <t>Исполнение судебных актов в области благоустройства,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</si>
  <si>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Содержание и ремонт дорог, Уплата налогов, сборов и иных платежей</t>
  </si>
  <si>
    <t>Реализация мероприятий по строительству и реконструкции (модернизации) объектов питьевого водоснабжения, Бюджетные инвестиции</t>
  </si>
  <si>
    <t>200G552430</t>
  </si>
  <si>
    <t>Реализация мероприятий государственной программы РК "Эффективное управление региональными и муниципальными финансами" за счет средств субсидий РК, Расходы на выплаты персоналу государственных (муниципальных) органов</t>
  </si>
  <si>
    <t>20С0043170</t>
  </si>
  <si>
    <t>Средства на частичную компенсацию дополнительных расходов на повышение оплаты труда работников муниципальных учреждений культуры за счт средств субсидий РК, Расходы на выплаты персоналу казенных учреждений</t>
  </si>
  <si>
    <t>20С0043250</t>
  </si>
  <si>
    <t>Софинансирование расходов на частичную компенсацию дополнительных расходов на повышение оплаты труда работников муниципальных учреждений культуры, предоставляемых за счет средств субсидий РК, за счет средств бюджета СГП, Расходы на выплаты персоналу казенных учреждений</t>
  </si>
  <si>
    <t>20С00S3250</t>
  </si>
  <si>
    <t>Обеспечение деятельности муниципального казенного учреждения культуры, Пособия, компенсации и иные социальные выплаты  гражданам, кроме публичных нормативных обязательств</t>
  </si>
  <si>
    <t>Проведение выборов Главы Сортавальского городского поселения, Иные закупки товаров, работ и услуг для обеспечения государственных (муниципальных) нужд</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</si>
</sst>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_₽_-;\-* #,##0\ _₽_-;_-* &quot;-&quot;\ _₽_-;_-@_-"/>
    <numFmt numFmtId="173" formatCode="_-* #,##0.00\ _₽_-;\-* #,##0.00\ _₽_-;_-* &quot;-&quot;??\ _₽_-;_-@_-"/>
    <numFmt numFmtId="174" formatCode="0.0"/>
    <numFmt numFmtId="175" formatCode="#,##0.0"/>
  </numFmts>
  <fonts count="43">
    <font>
      <sz val="10"/>
      <name val="Arial"/>
      <family val="0"/>
    </font>
    <font>
      <sz val="11"/>
      <name val="Arial"/>
      <family val="0"/>
    </font>
    <font>
      <sz val="11"/>
      <name val="Tahoma"/>
      <family val="0"/>
    </font>
    <font>
      <sz val="11"/>
      <color indexed="8"/>
      <name val="Tahoma"/>
      <family val="0"/>
    </font>
    <font>
      <b/>
      <sz val="10"/>
      <color indexed="8"/>
      <name val="Tahoma"/>
      <family val="2"/>
    </font>
    <font>
      <sz val="10"/>
      <name val="Tahoma"/>
      <family val="2"/>
    </font>
    <font>
      <sz val="10"/>
      <color indexed="8"/>
      <name val="Tahoma"/>
      <family val="2"/>
    </font>
    <font>
      <b/>
      <sz val="10"/>
      <name val="Tahoma"/>
      <family val="2"/>
    </font>
    <font>
      <sz val="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25" borderId="1" applyNumberFormat="0" applyAlignment="0" applyProtection="0"/>
    <xf numFmtId="0" fontId="29" fillId="26" borderId="2" applyNumberFormat="0" applyAlignment="0" applyProtection="0"/>
    <xf numFmtId="0" fontId="30" fillId="26"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7" borderId="7" applyNumberFormat="0" applyAlignment="0" applyProtection="0"/>
    <xf numFmtId="0" fontId="36" fillId="0" borderId="0" applyNumberFormat="0" applyFill="0" applyBorder="0" applyAlignment="0" applyProtection="0"/>
    <xf numFmtId="0" fontId="37" fillId="28" borderId="0" applyNumberFormat="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0" fillId="30"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2" fillId="31" borderId="0" applyNumberFormat="0" applyBorder="0" applyAlignment="0" applyProtection="0"/>
  </cellStyleXfs>
  <cellXfs count="53">
    <xf numFmtId="0" fontId="0" fillId="0" borderId="0" xfId="0" applyAlignment="1">
      <alignment/>
    </xf>
    <xf numFmtId="0" fontId="5" fillId="0" borderId="0" xfId="0" applyFont="1" applyAlignment="1">
      <alignment/>
    </xf>
    <xf numFmtId="49" fontId="4" fillId="32" borderId="10" xfId="0" applyNumberFormat="1" applyFont="1" applyFill="1" applyBorder="1" applyAlignment="1">
      <alignment horizontal="center" vertical="center" wrapText="1"/>
    </xf>
    <xf numFmtId="49" fontId="4" fillId="33" borderId="10" xfId="0" applyNumberFormat="1" applyFont="1" applyFill="1" applyBorder="1" applyAlignment="1">
      <alignment horizontal="center" vertical="center" wrapText="1"/>
    </xf>
    <xf numFmtId="4" fontId="4" fillId="33" borderId="10" xfId="0" applyNumberFormat="1" applyFont="1" applyFill="1" applyBorder="1" applyAlignment="1">
      <alignment horizontal="center" vertical="center" wrapText="1"/>
    </xf>
    <xf numFmtId="4" fontId="4" fillId="32" borderId="10" xfId="0" applyNumberFormat="1" applyFont="1" applyFill="1" applyBorder="1" applyAlignment="1">
      <alignment horizontal="center" vertical="center" wrapText="1"/>
    </xf>
    <xf numFmtId="49" fontId="6" fillId="32" borderId="10" xfId="0" applyNumberFormat="1" applyFont="1" applyFill="1" applyBorder="1" applyAlignment="1">
      <alignment horizontal="center" vertical="center" wrapText="1"/>
    </xf>
    <xf numFmtId="4" fontId="6" fillId="34" borderId="10" xfId="0" applyNumberFormat="1" applyFont="1" applyFill="1" applyBorder="1" applyAlignment="1">
      <alignment horizontal="center" vertical="center" wrapText="1"/>
    </xf>
    <xf numFmtId="4" fontId="6" fillId="34" borderId="10" xfId="0" applyNumberFormat="1" applyFont="1" applyFill="1" applyBorder="1" applyAlignment="1">
      <alignment horizontal="center" vertical="center" wrapText="1"/>
    </xf>
    <xf numFmtId="0" fontId="4" fillId="0" borderId="10" xfId="0" applyFont="1" applyBorder="1" applyAlignment="1">
      <alignment horizontal="center" vertical="center" wrapText="1"/>
    </xf>
    <xf numFmtId="175" fontId="0" fillId="0" borderId="0" xfId="0" applyNumberFormat="1" applyAlignment="1">
      <alignment/>
    </xf>
    <xf numFmtId="175" fontId="5" fillId="0" borderId="0" xfId="0" applyNumberFormat="1" applyFont="1" applyAlignment="1">
      <alignment/>
    </xf>
    <xf numFmtId="0" fontId="6" fillId="34"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175" fontId="7" fillId="33" borderId="10" xfId="0" applyNumberFormat="1" applyFont="1" applyFill="1" applyBorder="1" applyAlignment="1">
      <alignment horizontal="center" vertical="center"/>
    </xf>
    <xf numFmtId="0" fontId="4" fillId="32" borderId="10" xfId="0" applyFont="1" applyFill="1" applyBorder="1" applyAlignment="1">
      <alignment horizontal="center" vertical="center" wrapText="1"/>
    </xf>
    <xf numFmtId="175" fontId="7" fillId="0" borderId="10" xfId="0" applyNumberFormat="1" applyFont="1" applyBorder="1" applyAlignment="1">
      <alignment horizontal="center" vertical="center"/>
    </xf>
    <xf numFmtId="175" fontId="6" fillId="32" borderId="10" xfId="0" applyNumberFormat="1" applyFont="1" applyFill="1" applyBorder="1" applyAlignment="1">
      <alignment horizontal="center" vertical="center" wrapText="1"/>
    </xf>
    <xf numFmtId="175" fontId="4" fillId="32" borderId="10" xfId="0" applyNumberFormat="1" applyFont="1" applyFill="1" applyBorder="1" applyAlignment="1">
      <alignment horizontal="center" vertical="center" wrapText="1"/>
    </xf>
    <xf numFmtId="175" fontId="4" fillId="33" borderId="10" xfId="0" applyNumberFormat="1" applyFont="1" applyFill="1" applyBorder="1" applyAlignment="1">
      <alignment horizontal="center" vertical="center" wrapText="1"/>
    </xf>
    <xf numFmtId="4" fontId="4" fillId="0" borderId="10" xfId="0" applyNumberFormat="1" applyFont="1" applyBorder="1" applyAlignment="1">
      <alignment horizontal="center" vertical="center" wrapText="1"/>
    </xf>
    <xf numFmtId="175" fontId="4" fillId="0" borderId="10" xfId="0" applyNumberFormat="1" applyFont="1" applyBorder="1" applyAlignment="1">
      <alignment horizontal="center" vertical="center" wrapText="1"/>
    </xf>
    <xf numFmtId="175" fontId="6" fillId="34" borderId="10" xfId="0" applyNumberFormat="1" applyFont="1" applyFill="1" applyBorder="1" applyAlignment="1">
      <alignment horizontal="center" vertical="center" wrapText="1"/>
    </xf>
    <xf numFmtId="49" fontId="4" fillId="0" borderId="10" xfId="0" applyNumberFormat="1" applyFont="1" applyBorder="1" applyAlignment="1">
      <alignment horizontal="center" vertical="center" wrapText="1"/>
    </xf>
    <xf numFmtId="0" fontId="6" fillId="34" borderId="10" xfId="0" applyFont="1" applyFill="1" applyBorder="1" applyAlignment="1">
      <alignment horizontal="center" vertical="center" wrapText="1"/>
    </xf>
    <xf numFmtId="0" fontId="4" fillId="32" borderId="10" xfId="0" applyFont="1" applyFill="1" applyBorder="1" applyAlignment="1">
      <alignment horizontal="center" vertical="top" wrapText="1"/>
    </xf>
    <xf numFmtId="0" fontId="4" fillId="32" borderId="10" xfId="0" applyFont="1" applyFill="1" applyBorder="1" applyAlignment="1">
      <alignment horizontal="center" vertical="center" wrapText="1"/>
    </xf>
    <xf numFmtId="4" fontId="6" fillId="34" borderId="10" xfId="0" applyNumberFormat="1" applyFont="1" applyFill="1" applyBorder="1" applyAlignment="1">
      <alignment horizontal="center" vertical="center" wrapText="1"/>
    </xf>
    <xf numFmtId="0" fontId="6" fillId="32" borderId="10" xfId="0" applyFont="1" applyFill="1" applyBorder="1" applyAlignment="1">
      <alignment horizontal="left" vertical="top" wrapText="1"/>
    </xf>
    <xf numFmtId="0" fontId="6" fillId="34" borderId="10" xfId="0" applyFont="1" applyFill="1" applyBorder="1" applyAlignment="1">
      <alignment horizontal="center" vertical="center" wrapText="1"/>
    </xf>
    <xf numFmtId="0" fontId="6" fillId="34" borderId="11" xfId="0" applyFont="1" applyFill="1" applyBorder="1" applyAlignment="1">
      <alignment horizontal="left" vertical="top" wrapText="1"/>
    </xf>
    <xf numFmtId="0" fontId="6" fillId="34" borderId="12" xfId="0" applyFont="1" applyFill="1" applyBorder="1" applyAlignment="1">
      <alignment horizontal="left" vertical="top" wrapText="1"/>
    </xf>
    <xf numFmtId="0" fontId="6" fillId="34" borderId="13" xfId="0" applyFont="1" applyFill="1" applyBorder="1" applyAlignment="1">
      <alignment horizontal="left" vertical="top" wrapText="1"/>
    </xf>
    <xf numFmtId="0" fontId="6" fillId="32" borderId="11" xfId="0" applyFont="1" applyFill="1" applyBorder="1" applyAlignment="1">
      <alignment horizontal="center" vertical="center" wrapText="1"/>
    </xf>
    <xf numFmtId="0" fontId="6" fillId="32" borderId="13" xfId="0" applyFont="1" applyFill="1" applyBorder="1" applyAlignment="1">
      <alignment horizontal="center" vertical="center" wrapText="1"/>
    </xf>
    <xf numFmtId="4" fontId="4" fillId="33" borderId="10" xfId="0" applyNumberFormat="1" applyFont="1" applyFill="1" applyBorder="1" applyAlignment="1">
      <alignment horizontal="center" vertical="center" wrapText="1"/>
    </xf>
    <xf numFmtId="4" fontId="4" fillId="32" borderId="10" xfId="0" applyNumberFormat="1" applyFont="1" applyFill="1" applyBorder="1" applyAlignment="1">
      <alignment horizontal="center" vertical="center" wrapText="1"/>
    </xf>
    <xf numFmtId="0" fontId="6" fillId="32" borderId="0" xfId="0" applyFont="1" applyFill="1" applyAlignment="1">
      <alignment horizontal="left" vertical="top" wrapText="1"/>
    </xf>
    <xf numFmtId="0" fontId="4" fillId="34" borderId="11" xfId="0" applyFont="1" applyFill="1" applyBorder="1" applyAlignment="1">
      <alignment horizontal="left" vertical="top" wrapText="1"/>
    </xf>
    <xf numFmtId="0" fontId="4" fillId="34" borderId="12" xfId="0" applyFont="1" applyFill="1" applyBorder="1" applyAlignment="1">
      <alignment horizontal="left" vertical="top" wrapText="1"/>
    </xf>
    <xf numFmtId="0" fontId="4" fillId="34" borderId="13" xfId="0" applyFont="1" applyFill="1" applyBorder="1" applyAlignment="1">
      <alignment horizontal="left" vertical="top" wrapText="1"/>
    </xf>
    <xf numFmtId="0" fontId="4" fillId="32" borderId="10" xfId="0" applyFont="1" applyFill="1" applyBorder="1" applyAlignment="1">
      <alignment horizontal="left" vertical="top" wrapText="1"/>
    </xf>
    <xf numFmtId="0" fontId="4" fillId="0" borderId="10" xfId="0" applyFont="1" applyBorder="1" applyAlignment="1">
      <alignment horizontal="center" vertical="center" wrapText="1"/>
    </xf>
    <xf numFmtId="0" fontId="4" fillId="33" borderId="10" xfId="0" applyFont="1" applyFill="1" applyBorder="1" applyAlignment="1">
      <alignment horizontal="left" vertical="top" wrapText="1"/>
    </xf>
    <xf numFmtId="0" fontId="4" fillId="33" borderId="10" xfId="0" applyFont="1" applyFill="1" applyBorder="1" applyAlignment="1">
      <alignment horizontal="center" vertical="center" wrapText="1"/>
    </xf>
    <xf numFmtId="0" fontId="4" fillId="0" borderId="10" xfId="0" applyFont="1" applyBorder="1" applyAlignment="1">
      <alignment horizontal="left" vertical="top" wrapText="1"/>
    </xf>
    <xf numFmtId="0" fontId="7" fillId="33" borderId="10" xfId="0" applyFont="1" applyFill="1" applyBorder="1" applyAlignment="1">
      <alignment horizontal="left" vertical="top" wrapText="1"/>
    </xf>
    <xf numFmtId="0" fontId="6" fillId="32" borderId="10" xfId="0" applyFont="1" applyFill="1" applyBorder="1" applyAlignment="1">
      <alignment horizontal="left" vertical="center" wrapText="1"/>
    </xf>
    <xf numFmtId="175" fontId="5" fillId="0" borderId="10" xfId="0" applyNumberFormat="1" applyFont="1" applyBorder="1" applyAlignment="1">
      <alignment horizontal="center" vertical="center"/>
    </xf>
    <xf numFmtId="0" fontId="4" fillId="32" borderId="10" xfId="0" applyFont="1" applyFill="1" applyBorder="1" applyAlignment="1">
      <alignment horizontal="left" vertical="center" wrapText="1"/>
    </xf>
    <xf numFmtId="0" fontId="4" fillId="33" borderId="10" xfId="0" applyFont="1" applyFill="1" applyBorder="1" applyAlignment="1">
      <alignment horizontal="left" vertical="center" wrapText="1"/>
    </xf>
    <xf numFmtId="0" fontId="0" fillId="0" borderId="0" xfId="0" applyAlignment="1">
      <alignment horizontal="center"/>
    </xf>
    <xf numFmtId="0" fontId="4" fillId="32" borderId="0" xfId="0" applyFont="1" applyFill="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08"/>
  <sheetViews>
    <sheetView tabSelected="1" view="pageBreakPreview" zoomScale="96" zoomScaleSheetLayoutView="96" zoomScalePageLayoutView="0" workbookViewId="0" topLeftCell="A99">
      <selection activeCell="K74" sqref="K74"/>
    </sheetView>
  </sheetViews>
  <sheetFormatPr defaultColWidth="9.140625" defaultRowHeight="12.75"/>
  <cols>
    <col min="1" max="4" width="9.140625" style="1" customWidth="1"/>
    <col min="5" max="5" width="17.8515625" style="1" customWidth="1"/>
    <col min="6" max="6" width="13.57421875" style="1" customWidth="1"/>
    <col min="7" max="7" width="7.7109375" style="1" customWidth="1"/>
    <col min="8" max="8" width="1.1484375" style="1" customWidth="1"/>
    <col min="9" max="9" width="6.7109375" style="1" hidden="1" customWidth="1"/>
    <col min="10" max="10" width="9.8515625" style="1" hidden="1" customWidth="1"/>
    <col min="11" max="11" width="13.7109375" style="11" customWidth="1"/>
    <col min="12" max="16384" width="9.140625" style="1" customWidth="1"/>
  </cols>
  <sheetData>
    <row r="1" spans="1:11" ht="18" customHeight="1">
      <c r="A1"/>
      <c r="B1"/>
      <c r="C1"/>
      <c r="D1"/>
      <c r="F1" t="s">
        <v>98</v>
      </c>
      <c r="G1"/>
      <c r="H1"/>
      <c r="I1"/>
      <c r="J1"/>
      <c r="K1" s="10"/>
    </row>
    <row r="2" spans="1:11" ht="15.75" customHeight="1">
      <c r="A2"/>
      <c r="B2"/>
      <c r="C2"/>
      <c r="D2"/>
      <c r="E2" s="51" t="s">
        <v>34</v>
      </c>
      <c r="F2" s="51"/>
      <c r="G2" s="51"/>
      <c r="H2" s="51"/>
      <c r="I2" s="51"/>
      <c r="J2" s="51"/>
      <c r="K2" s="51"/>
    </row>
    <row r="3" spans="1:11" ht="15" customHeight="1">
      <c r="A3"/>
      <c r="B3"/>
      <c r="C3"/>
      <c r="D3" s="51" t="s">
        <v>127</v>
      </c>
      <c r="E3" s="51"/>
      <c r="F3" s="51"/>
      <c r="G3" s="51"/>
      <c r="H3" s="51"/>
      <c r="I3" s="51"/>
      <c r="J3" s="51"/>
      <c r="K3" s="51"/>
    </row>
    <row r="4" spans="1:11" ht="15.75" customHeight="1">
      <c r="A4"/>
      <c r="B4"/>
      <c r="C4"/>
      <c r="D4"/>
      <c r="E4" s="51" t="s">
        <v>128</v>
      </c>
      <c r="F4" s="51"/>
      <c r="G4" s="51"/>
      <c r="H4" s="51"/>
      <c r="I4" s="51"/>
      <c r="J4" s="51"/>
      <c r="K4" s="51"/>
    </row>
    <row r="5" spans="1:11" ht="15" customHeight="1">
      <c r="A5" s="52" t="s">
        <v>129</v>
      </c>
      <c r="B5" s="52"/>
      <c r="C5" s="52"/>
      <c r="D5" s="52"/>
      <c r="E5" s="52"/>
      <c r="F5" s="52"/>
      <c r="G5" s="52"/>
      <c r="H5" s="52"/>
      <c r="I5" s="52"/>
      <c r="J5" s="52"/>
      <c r="K5" s="52"/>
    </row>
    <row r="6" spans="1:11" ht="13.5" customHeight="1">
      <c r="A6" s="52"/>
      <c r="B6" s="52"/>
      <c r="C6" s="52"/>
      <c r="D6" s="52"/>
      <c r="E6" s="52"/>
      <c r="F6" s="52"/>
      <c r="G6" s="52"/>
      <c r="H6" s="52"/>
      <c r="I6" s="52"/>
      <c r="J6" s="52"/>
      <c r="K6" s="52"/>
    </row>
    <row r="7" spans="1:11" ht="13.5" customHeight="1">
      <c r="A7" s="52"/>
      <c r="B7" s="52"/>
      <c r="C7" s="52"/>
      <c r="D7" s="52"/>
      <c r="E7" s="52"/>
      <c r="F7" s="52"/>
      <c r="G7" s="52"/>
      <c r="H7" s="52"/>
      <c r="I7" s="52"/>
      <c r="J7" s="52"/>
      <c r="K7" s="52"/>
    </row>
    <row r="8" spans="1:11" ht="16.5" customHeight="1">
      <c r="A8" s="52"/>
      <c r="B8" s="52"/>
      <c r="C8" s="52"/>
      <c r="D8" s="52"/>
      <c r="E8" s="52"/>
      <c r="F8" s="52"/>
      <c r="G8" s="52"/>
      <c r="H8" s="52"/>
      <c r="I8" s="52"/>
      <c r="J8" s="52"/>
      <c r="K8" s="52"/>
    </row>
    <row r="9" spans="6:11" ht="13.5" customHeight="1">
      <c r="F9" s="37" t="s">
        <v>0</v>
      </c>
      <c r="G9" s="37"/>
      <c r="H9" s="37"/>
      <c r="I9" s="37"/>
      <c r="J9" s="37"/>
      <c r="K9" s="11" t="s">
        <v>93</v>
      </c>
    </row>
    <row r="10" spans="1:11" ht="24.75" customHeight="1">
      <c r="A10" s="29" t="s">
        <v>1</v>
      </c>
      <c r="B10" s="29"/>
      <c r="C10" s="29"/>
      <c r="D10" s="29"/>
      <c r="E10" s="29"/>
      <c r="F10" s="29" t="s">
        <v>31</v>
      </c>
      <c r="G10" s="29" t="s">
        <v>32</v>
      </c>
      <c r="H10" s="29"/>
      <c r="I10" s="29" t="s">
        <v>30</v>
      </c>
      <c r="J10" s="29"/>
      <c r="K10" s="48" t="s">
        <v>30</v>
      </c>
    </row>
    <row r="11" spans="1:11" ht="13.5" customHeight="1">
      <c r="A11" s="29"/>
      <c r="B11" s="29"/>
      <c r="C11" s="29"/>
      <c r="D11" s="29"/>
      <c r="E11" s="29"/>
      <c r="F11" s="29"/>
      <c r="G11" s="29"/>
      <c r="H11" s="29"/>
      <c r="I11" s="29"/>
      <c r="J11" s="29"/>
      <c r="K11" s="48"/>
    </row>
    <row r="12" spans="1:11" ht="29.25" customHeight="1" hidden="1">
      <c r="A12" s="50" t="s">
        <v>27</v>
      </c>
      <c r="B12" s="50"/>
      <c r="C12" s="50"/>
      <c r="D12" s="50"/>
      <c r="E12" s="50"/>
      <c r="F12" s="3" t="s">
        <v>89</v>
      </c>
      <c r="G12" s="44"/>
      <c r="H12" s="44"/>
      <c r="I12" s="13"/>
      <c r="J12" s="13"/>
      <c r="K12" s="14">
        <f>K13+K16</f>
        <v>0</v>
      </c>
    </row>
    <row r="13" spans="1:11" ht="56.25" customHeight="1" hidden="1">
      <c r="A13" s="49" t="s">
        <v>87</v>
      </c>
      <c r="B13" s="49"/>
      <c r="C13" s="49"/>
      <c r="D13" s="49"/>
      <c r="E13" s="49"/>
      <c r="F13" s="2" t="s">
        <v>90</v>
      </c>
      <c r="G13" s="26"/>
      <c r="H13" s="26"/>
      <c r="I13" s="15"/>
      <c r="J13" s="15"/>
      <c r="K13" s="16">
        <f>K14</f>
        <v>0</v>
      </c>
    </row>
    <row r="14" spans="1:11" ht="45.75" customHeight="1" hidden="1">
      <c r="A14" s="41" t="s">
        <v>85</v>
      </c>
      <c r="B14" s="41"/>
      <c r="C14" s="41"/>
      <c r="D14" s="41"/>
      <c r="E14" s="41"/>
      <c r="F14" s="15" t="s">
        <v>35</v>
      </c>
      <c r="G14" s="26"/>
      <c r="H14" s="26"/>
      <c r="I14" s="15"/>
      <c r="J14" s="15"/>
      <c r="K14" s="16">
        <f>K15</f>
        <v>0</v>
      </c>
    </row>
    <row r="15" spans="1:11" ht="58.5" customHeight="1" hidden="1">
      <c r="A15" s="28" t="s">
        <v>66</v>
      </c>
      <c r="B15" s="28"/>
      <c r="C15" s="28"/>
      <c r="D15" s="28"/>
      <c r="E15" s="28"/>
      <c r="F15" s="12" t="s">
        <v>35</v>
      </c>
      <c r="G15" s="29" t="s">
        <v>36</v>
      </c>
      <c r="H15" s="29"/>
      <c r="I15" s="35">
        <f>10449200</f>
        <v>10449200</v>
      </c>
      <c r="J15" s="35"/>
      <c r="K15" s="17">
        <v>0</v>
      </c>
    </row>
    <row r="16" spans="1:11" ht="46.5" customHeight="1" hidden="1">
      <c r="A16" s="41" t="s">
        <v>88</v>
      </c>
      <c r="B16" s="41"/>
      <c r="C16" s="41"/>
      <c r="D16" s="41"/>
      <c r="E16" s="41"/>
      <c r="F16" s="15" t="s">
        <v>91</v>
      </c>
      <c r="G16" s="26"/>
      <c r="H16" s="26"/>
      <c r="I16" s="4"/>
      <c r="J16" s="4"/>
      <c r="K16" s="18">
        <f>K17</f>
        <v>0</v>
      </c>
    </row>
    <row r="17" spans="1:11" ht="41.25" customHeight="1" hidden="1">
      <c r="A17" s="41" t="s">
        <v>86</v>
      </c>
      <c r="B17" s="41"/>
      <c r="C17" s="41"/>
      <c r="D17" s="41"/>
      <c r="E17" s="41"/>
      <c r="F17" s="15" t="s">
        <v>37</v>
      </c>
      <c r="G17" s="26"/>
      <c r="H17" s="26"/>
      <c r="I17" s="4"/>
      <c r="J17" s="4"/>
      <c r="K17" s="18">
        <f>K18</f>
        <v>0</v>
      </c>
    </row>
    <row r="18" spans="1:11" ht="58.5" customHeight="1" hidden="1">
      <c r="A18" s="28" t="s">
        <v>67</v>
      </c>
      <c r="B18" s="28"/>
      <c r="C18" s="28"/>
      <c r="D18" s="28"/>
      <c r="E18" s="28"/>
      <c r="F18" s="12" t="s">
        <v>37</v>
      </c>
      <c r="G18" s="29" t="s">
        <v>36</v>
      </c>
      <c r="H18" s="29"/>
      <c r="I18" s="36">
        <f>1216200</f>
        <v>1216200</v>
      </c>
      <c r="J18" s="36"/>
      <c r="K18" s="17">
        <v>0</v>
      </c>
    </row>
    <row r="19" spans="1:11" ht="54" customHeight="1">
      <c r="A19" s="46" t="s">
        <v>130</v>
      </c>
      <c r="B19" s="46"/>
      <c r="C19" s="46"/>
      <c r="D19" s="46"/>
      <c r="E19" s="46"/>
      <c r="F19" s="3" t="s">
        <v>110</v>
      </c>
      <c r="G19" s="44"/>
      <c r="H19" s="44"/>
      <c r="I19" s="4"/>
      <c r="J19" s="4"/>
      <c r="K19" s="19">
        <f>K20+K24</f>
        <v>673</v>
      </c>
    </row>
    <row r="20" spans="1:11" ht="36.75" customHeight="1">
      <c r="A20" s="45" t="s">
        <v>111</v>
      </c>
      <c r="B20" s="45"/>
      <c r="C20" s="45"/>
      <c r="D20" s="45"/>
      <c r="E20" s="45"/>
      <c r="F20" s="9" t="s">
        <v>132</v>
      </c>
      <c r="G20" s="42"/>
      <c r="H20" s="42"/>
      <c r="I20" s="20"/>
      <c r="J20" s="20"/>
      <c r="K20" s="21">
        <f>K21+K27</f>
        <v>673</v>
      </c>
    </row>
    <row r="21" spans="1:11" ht="54" customHeight="1">
      <c r="A21" s="41" t="s">
        <v>131</v>
      </c>
      <c r="B21" s="41"/>
      <c r="C21" s="41"/>
      <c r="D21" s="41"/>
      <c r="E21" s="41"/>
      <c r="F21" s="2" t="s">
        <v>133</v>
      </c>
      <c r="G21" s="26"/>
      <c r="H21" s="26"/>
      <c r="I21" s="5"/>
      <c r="J21" s="5"/>
      <c r="K21" s="18">
        <f>K22+K23</f>
        <v>673</v>
      </c>
    </row>
    <row r="22" spans="1:11" ht="53.25" customHeight="1">
      <c r="A22" s="30" t="s">
        <v>134</v>
      </c>
      <c r="B22" s="31"/>
      <c r="C22" s="31"/>
      <c r="D22" s="31"/>
      <c r="E22" s="32"/>
      <c r="F22" s="6" t="s">
        <v>133</v>
      </c>
      <c r="G22" s="33">
        <v>810</v>
      </c>
      <c r="H22" s="34"/>
      <c r="I22" s="7"/>
      <c r="J22" s="7"/>
      <c r="K22" s="22">
        <v>285.8</v>
      </c>
    </row>
    <row r="23" spans="1:11" ht="56.25" customHeight="1">
      <c r="A23" s="30" t="s">
        <v>135</v>
      </c>
      <c r="B23" s="31"/>
      <c r="C23" s="31"/>
      <c r="D23" s="31"/>
      <c r="E23" s="32"/>
      <c r="F23" s="6" t="s">
        <v>133</v>
      </c>
      <c r="G23" s="33">
        <v>240</v>
      </c>
      <c r="H23" s="34"/>
      <c r="I23" s="7"/>
      <c r="J23" s="7"/>
      <c r="K23" s="22">
        <v>387.2</v>
      </c>
    </row>
    <row r="24" spans="1:11" ht="35.25" customHeight="1" hidden="1">
      <c r="A24" s="45" t="s">
        <v>112</v>
      </c>
      <c r="B24" s="45"/>
      <c r="C24" s="45"/>
      <c r="D24" s="45"/>
      <c r="E24" s="45"/>
      <c r="F24" s="9" t="s">
        <v>113</v>
      </c>
      <c r="G24" s="42"/>
      <c r="H24" s="42"/>
      <c r="I24" s="20"/>
      <c r="J24" s="20"/>
      <c r="K24" s="21">
        <f>K25</f>
        <v>0</v>
      </c>
    </row>
    <row r="25" spans="1:11" ht="46.5" customHeight="1" hidden="1">
      <c r="A25" s="41" t="s">
        <v>114</v>
      </c>
      <c r="B25" s="41"/>
      <c r="C25" s="41"/>
      <c r="D25" s="41"/>
      <c r="E25" s="41"/>
      <c r="F25" s="15" t="s">
        <v>115</v>
      </c>
      <c r="G25" s="26"/>
      <c r="H25" s="26"/>
      <c r="I25" s="5"/>
      <c r="J25" s="5"/>
      <c r="K25" s="18">
        <f>K26</f>
        <v>0</v>
      </c>
    </row>
    <row r="26" spans="1:11" ht="69.75" customHeight="1" hidden="1">
      <c r="A26" s="30" t="s">
        <v>116</v>
      </c>
      <c r="B26" s="31"/>
      <c r="C26" s="31"/>
      <c r="D26" s="31"/>
      <c r="E26" s="32"/>
      <c r="F26" s="6" t="s">
        <v>115</v>
      </c>
      <c r="G26" s="33">
        <v>240</v>
      </c>
      <c r="H26" s="34"/>
      <c r="I26" s="7"/>
      <c r="J26" s="7"/>
      <c r="K26" s="22">
        <v>0</v>
      </c>
    </row>
    <row r="27" spans="1:11" ht="42" customHeight="1" hidden="1">
      <c r="A27" s="38" t="s">
        <v>136</v>
      </c>
      <c r="B27" s="39"/>
      <c r="C27" s="39"/>
      <c r="D27" s="39"/>
      <c r="E27" s="40"/>
      <c r="F27" s="2" t="s">
        <v>137</v>
      </c>
      <c r="G27" s="26"/>
      <c r="H27" s="26"/>
      <c r="I27" s="5"/>
      <c r="J27" s="5"/>
      <c r="K27" s="18">
        <f>K28</f>
        <v>0</v>
      </c>
    </row>
    <row r="28" spans="1:11" ht="69.75" customHeight="1" hidden="1">
      <c r="A28" s="30" t="s">
        <v>138</v>
      </c>
      <c r="B28" s="31"/>
      <c r="C28" s="31"/>
      <c r="D28" s="31"/>
      <c r="E28" s="32"/>
      <c r="F28" s="6" t="s">
        <v>137</v>
      </c>
      <c r="G28" s="33">
        <v>240</v>
      </c>
      <c r="H28" s="34"/>
      <c r="I28" s="7"/>
      <c r="J28" s="7"/>
      <c r="K28" s="22">
        <v>0</v>
      </c>
    </row>
    <row r="29" spans="1:11" ht="49.5" customHeight="1">
      <c r="A29" s="43" t="s">
        <v>117</v>
      </c>
      <c r="B29" s="43"/>
      <c r="C29" s="43"/>
      <c r="D29" s="43"/>
      <c r="E29" s="43"/>
      <c r="F29" s="3" t="s">
        <v>118</v>
      </c>
      <c r="G29" s="44"/>
      <c r="H29" s="44"/>
      <c r="I29" s="4"/>
      <c r="J29" s="4"/>
      <c r="K29" s="19">
        <f>K30</f>
        <v>75</v>
      </c>
    </row>
    <row r="30" spans="1:11" ht="46.5" customHeight="1">
      <c r="A30" s="45" t="s">
        <v>119</v>
      </c>
      <c r="B30" s="45"/>
      <c r="C30" s="45"/>
      <c r="D30" s="45"/>
      <c r="E30" s="45"/>
      <c r="F30" s="23" t="s">
        <v>120</v>
      </c>
      <c r="G30" s="42"/>
      <c r="H30" s="42"/>
      <c r="I30" s="20"/>
      <c r="J30" s="20"/>
      <c r="K30" s="21">
        <f>K31</f>
        <v>75</v>
      </c>
    </row>
    <row r="31" spans="1:11" ht="42" customHeight="1">
      <c r="A31" s="41" t="s">
        <v>121</v>
      </c>
      <c r="B31" s="41"/>
      <c r="C31" s="41"/>
      <c r="D31" s="41"/>
      <c r="E31" s="41"/>
      <c r="F31" s="2" t="s">
        <v>122</v>
      </c>
      <c r="G31" s="26"/>
      <c r="H31" s="26"/>
      <c r="I31" s="5"/>
      <c r="J31" s="5"/>
      <c r="K31" s="18">
        <f>K32</f>
        <v>75</v>
      </c>
    </row>
    <row r="32" spans="1:11" ht="60" customHeight="1">
      <c r="A32" s="28" t="s">
        <v>123</v>
      </c>
      <c r="B32" s="28"/>
      <c r="C32" s="28"/>
      <c r="D32" s="28"/>
      <c r="E32" s="28"/>
      <c r="F32" s="6" t="s">
        <v>122</v>
      </c>
      <c r="G32" s="29">
        <v>810</v>
      </c>
      <c r="H32" s="29"/>
      <c r="I32" s="36">
        <f>8980300</f>
        <v>8980300</v>
      </c>
      <c r="J32" s="36"/>
      <c r="K32" s="22">
        <v>75</v>
      </c>
    </row>
    <row r="33" spans="1:11" ht="54" customHeight="1" hidden="1">
      <c r="A33" s="43" t="s">
        <v>103</v>
      </c>
      <c r="B33" s="43"/>
      <c r="C33" s="43"/>
      <c r="D33" s="43"/>
      <c r="E33" s="43"/>
      <c r="F33" s="13">
        <v>10</v>
      </c>
      <c r="G33" s="44"/>
      <c r="H33" s="44"/>
      <c r="I33" s="4"/>
      <c r="J33" s="4"/>
      <c r="K33" s="19">
        <f>K34</f>
        <v>0</v>
      </c>
    </row>
    <row r="34" spans="1:11" ht="58.5" customHeight="1" hidden="1">
      <c r="A34" s="45" t="s">
        <v>105</v>
      </c>
      <c r="B34" s="45"/>
      <c r="C34" s="45"/>
      <c r="D34" s="45"/>
      <c r="E34" s="45"/>
      <c r="F34" s="9" t="s">
        <v>104</v>
      </c>
      <c r="G34" s="42"/>
      <c r="H34" s="42"/>
      <c r="I34" s="20"/>
      <c r="J34" s="20"/>
      <c r="K34" s="21">
        <f>K35</f>
        <v>0</v>
      </c>
    </row>
    <row r="35" spans="1:11" ht="54" customHeight="1" hidden="1">
      <c r="A35" s="41" t="s">
        <v>126</v>
      </c>
      <c r="B35" s="41"/>
      <c r="C35" s="41"/>
      <c r="D35" s="41"/>
      <c r="E35" s="41"/>
      <c r="F35" s="15">
        <v>1000170190</v>
      </c>
      <c r="G35" s="26"/>
      <c r="H35" s="26"/>
      <c r="I35" s="5"/>
      <c r="J35" s="5"/>
      <c r="K35" s="18">
        <f>K36</f>
        <v>0</v>
      </c>
    </row>
    <row r="36" spans="1:11" ht="57.75" customHeight="1" hidden="1">
      <c r="A36" s="28" t="s">
        <v>106</v>
      </c>
      <c r="B36" s="28"/>
      <c r="C36" s="28"/>
      <c r="D36" s="28"/>
      <c r="E36" s="28"/>
      <c r="F36" s="12">
        <v>1000170190</v>
      </c>
      <c r="G36" s="29" t="s">
        <v>3</v>
      </c>
      <c r="H36" s="29"/>
      <c r="I36" s="36">
        <f>8980300</f>
        <v>8980300</v>
      </c>
      <c r="J36" s="36"/>
      <c r="K36" s="17">
        <v>0</v>
      </c>
    </row>
    <row r="37" spans="1:11" ht="26.25" customHeight="1">
      <c r="A37" s="43" t="s">
        <v>92</v>
      </c>
      <c r="B37" s="43"/>
      <c r="C37" s="43"/>
      <c r="D37" s="43"/>
      <c r="E37" s="43"/>
      <c r="F37" s="13">
        <v>20</v>
      </c>
      <c r="G37" s="44"/>
      <c r="H37" s="44"/>
      <c r="I37" s="4"/>
      <c r="J37" s="4"/>
      <c r="K37" s="19">
        <f>SUM(K38:K107)</f>
        <v>226948.5</v>
      </c>
    </row>
    <row r="38" spans="1:11" ht="46.5" customHeight="1">
      <c r="A38" s="28" t="s">
        <v>68</v>
      </c>
      <c r="B38" s="28"/>
      <c r="C38" s="28"/>
      <c r="D38" s="28"/>
      <c r="E38" s="28"/>
      <c r="F38" s="12" t="s">
        <v>38</v>
      </c>
      <c r="G38" s="29" t="s">
        <v>5</v>
      </c>
      <c r="H38" s="29"/>
      <c r="I38" s="27">
        <f>982700</f>
        <v>982700</v>
      </c>
      <c r="J38" s="27"/>
      <c r="K38" s="17">
        <v>276.7</v>
      </c>
    </row>
    <row r="39" spans="1:11" ht="99.75" customHeight="1">
      <c r="A39" s="28" t="s">
        <v>69</v>
      </c>
      <c r="B39" s="28"/>
      <c r="C39" s="28"/>
      <c r="D39" s="28"/>
      <c r="E39" s="28"/>
      <c r="F39" s="12" t="s">
        <v>39</v>
      </c>
      <c r="G39" s="29" t="s">
        <v>3</v>
      </c>
      <c r="H39" s="29"/>
      <c r="I39" s="27">
        <f>3000</f>
        <v>3000</v>
      </c>
      <c r="J39" s="27"/>
      <c r="K39" s="17">
        <v>2</v>
      </c>
    </row>
    <row r="40" spans="1:11" ht="45" customHeight="1" hidden="1">
      <c r="A40" s="30" t="s">
        <v>139</v>
      </c>
      <c r="B40" s="31"/>
      <c r="C40" s="31"/>
      <c r="D40" s="31"/>
      <c r="E40" s="32"/>
      <c r="F40" s="24">
        <v>2000043140</v>
      </c>
      <c r="G40" s="33">
        <v>240</v>
      </c>
      <c r="H40" s="34"/>
      <c r="I40" s="8"/>
      <c r="J40" s="8"/>
      <c r="K40" s="17">
        <v>0</v>
      </c>
    </row>
    <row r="41" spans="1:11" ht="81" customHeight="1" hidden="1">
      <c r="A41" s="30" t="s">
        <v>140</v>
      </c>
      <c r="B41" s="31"/>
      <c r="C41" s="31"/>
      <c r="D41" s="31"/>
      <c r="E41" s="32"/>
      <c r="F41" s="24">
        <v>2000043180</v>
      </c>
      <c r="G41" s="33">
        <v>240</v>
      </c>
      <c r="H41" s="34"/>
      <c r="I41" s="8"/>
      <c r="J41" s="8"/>
      <c r="K41" s="17">
        <v>0</v>
      </c>
    </row>
    <row r="42" spans="1:11" ht="64.5" customHeight="1" hidden="1">
      <c r="A42" s="30" t="s">
        <v>125</v>
      </c>
      <c r="B42" s="31"/>
      <c r="C42" s="31"/>
      <c r="D42" s="31"/>
      <c r="E42" s="32"/>
      <c r="F42" s="24">
        <v>2000043180</v>
      </c>
      <c r="G42" s="33">
        <v>410</v>
      </c>
      <c r="H42" s="34"/>
      <c r="I42" s="7"/>
      <c r="J42" s="7"/>
      <c r="K42" s="22">
        <v>0</v>
      </c>
    </row>
    <row r="43" spans="1:11" ht="64.5" customHeight="1" hidden="1">
      <c r="A43" s="30" t="s">
        <v>141</v>
      </c>
      <c r="B43" s="31"/>
      <c r="C43" s="31"/>
      <c r="D43" s="31"/>
      <c r="E43" s="32"/>
      <c r="F43" s="24" t="s">
        <v>142</v>
      </c>
      <c r="G43" s="33">
        <v>240</v>
      </c>
      <c r="H43" s="34"/>
      <c r="I43" s="7"/>
      <c r="J43" s="7"/>
      <c r="K43" s="22">
        <v>0</v>
      </c>
    </row>
    <row r="44" spans="1:11" ht="57" customHeight="1" hidden="1">
      <c r="A44" s="30" t="s">
        <v>143</v>
      </c>
      <c r="B44" s="31"/>
      <c r="C44" s="31"/>
      <c r="D44" s="31"/>
      <c r="E44" s="32"/>
      <c r="F44" s="24" t="s">
        <v>142</v>
      </c>
      <c r="G44" s="33">
        <v>410</v>
      </c>
      <c r="H44" s="34"/>
      <c r="I44" s="7"/>
      <c r="J44" s="7"/>
      <c r="K44" s="22">
        <v>0</v>
      </c>
    </row>
    <row r="45" spans="1:11" ht="55.5" customHeight="1" hidden="1">
      <c r="A45" s="30" t="s">
        <v>144</v>
      </c>
      <c r="B45" s="31"/>
      <c r="C45" s="31"/>
      <c r="D45" s="31"/>
      <c r="E45" s="32"/>
      <c r="F45" s="24">
        <v>2000043220</v>
      </c>
      <c r="G45" s="33">
        <v>240</v>
      </c>
      <c r="H45" s="34"/>
      <c r="I45" s="7"/>
      <c r="J45" s="7"/>
      <c r="K45" s="22">
        <v>0</v>
      </c>
    </row>
    <row r="46" spans="1:11" ht="36" customHeight="1">
      <c r="A46" s="30" t="s">
        <v>145</v>
      </c>
      <c r="B46" s="31"/>
      <c r="C46" s="31"/>
      <c r="D46" s="31"/>
      <c r="E46" s="32"/>
      <c r="F46" s="24">
        <v>2000043220</v>
      </c>
      <c r="G46" s="33">
        <v>410</v>
      </c>
      <c r="H46" s="34"/>
      <c r="I46" s="7"/>
      <c r="J46" s="7"/>
      <c r="K46" s="22">
        <v>16100</v>
      </c>
    </row>
    <row r="47" spans="1:11" ht="57.75" customHeight="1" hidden="1">
      <c r="A47" s="30" t="s">
        <v>146</v>
      </c>
      <c r="B47" s="31"/>
      <c r="C47" s="31"/>
      <c r="D47" s="31"/>
      <c r="E47" s="32"/>
      <c r="F47" s="24" t="s">
        <v>147</v>
      </c>
      <c r="G47" s="33">
        <v>240</v>
      </c>
      <c r="H47" s="34"/>
      <c r="I47" s="7"/>
      <c r="J47" s="7"/>
      <c r="K47" s="22">
        <v>0</v>
      </c>
    </row>
    <row r="48" spans="1:11" ht="42.75" customHeight="1">
      <c r="A48" s="30" t="s">
        <v>148</v>
      </c>
      <c r="B48" s="31"/>
      <c r="C48" s="31"/>
      <c r="D48" s="31"/>
      <c r="E48" s="32"/>
      <c r="F48" s="24" t="s">
        <v>147</v>
      </c>
      <c r="G48" s="33">
        <v>410</v>
      </c>
      <c r="H48" s="34"/>
      <c r="I48" s="7"/>
      <c r="J48" s="7"/>
      <c r="K48" s="22">
        <v>4025</v>
      </c>
    </row>
    <row r="49" spans="1:11" ht="75.75" customHeight="1" hidden="1">
      <c r="A49" s="30" t="s">
        <v>149</v>
      </c>
      <c r="B49" s="31"/>
      <c r="C49" s="31"/>
      <c r="D49" s="31"/>
      <c r="E49" s="32"/>
      <c r="F49" s="24">
        <v>2000043250</v>
      </c>
      <c r="G49" s="33">
        <v>240</v>
      </c>
      <c r="H49" s="34"/>
      <c r="I49" s="7"/>
      <c r="J49" s="7"/>
      <c r="K49" s="22">
        <v>0</v>
      </c>
    </row>
    <row r="50" spans="1:11" ht="79.5" customHeight="1" hidden="1">
      <c r="A50" s="30" t="s">
        <v>150</v>
      </c>
      <c r="B50" s="31"/>
      <c r="C50" s="31"/>
      <c r="D50" s="31"/>
      <c r="E50" s="32"/>
      <c r="F50" s="24" t="s">
        <v>151</v>
      </c>
      <c r="G50" s="33">
        <v>240</v>
      </c>
      <c r="H50" s="34"/>
      <c r="I50" s="7"/>
      <c r="J50" s="7"/>
      <c r="K50" s="22">
        <v>0</v>
      </c>
    </row>
    <row r="51" spans="1:11" ht="57.75" customHeight="1" hidden="1">
      <c r="A51" s="30" t="s">
        <v>152</v>
      </c>
      <c r="B51" s="31"/>
      <c r="C51" s="31"/>
      <c r="D51" s="31"/>
      <c r="E51" s="32"/>
      <c r="F51" s="24">
        <v>2000044070</v>
      </c>
      <c r="G51" s="33">
        <v>240</v>
      </c>
      <c r="H51" s="34"/>
      <c r="I51" s="7"/>
      <c r="J51" s="7"/>
      <c r="K51" s="22">
        <v>0</v>
      </c>
    </row>
    <row r="52" spans="1:11" ht="57.75" customHeight="1" hidden="1">
      <c r="A52" s="30" t="s">
        <v>153</v>
      </c>
      <c r="B52" s="31"/>
      <c r="C52" s="31"/>
      <c r="D52" s="31"/>
      <c r="E52" s="32"/>
      <c r="F52" s="24" t="s">
        <v>154</v>
      </c>
      <c r="G52" s="33">
        <v>240</v>
      </c>
      <c r="H52" s="34"/>
      <c r="I52" s="7"/>
      <c r="J52" s="7"/>
      <c r="K52" s="22">
        <v>0</v>
      </c>
    </row>
    <row r="53" spans="1:11" ht="74.25" customHeight="1" hidden="1">
      <c r="A53" s="30" t="s">
        <v>155</v>
      </c>
      <c r="B53" s="31"/>
      <c r="C53" s="31"/>
      <c r="D53" s="31"/>
      <c r="E53" s="32"/>
      <c r="F53" s="24">
        <v>2000044090</v>
      </c>
      <c r="G53" s="33">
        <v>240</v>
      </c>
      <c r="H53" s="34"/>
      <c r="I53" s="7"/>
      <c r="J53" s="7"/>
      <c r="K53" s="22">
        <v>0</v>
      </c>
    </row>
    <row r="54" spans="1:11" ht="74.25" customHeight="1" hidden="1">
      <c r="A54" s="30" t="s">
        <v>156</v>
      </c>
      <c r="B54" s="31"/>
      <c r="C54" s="31"/>
      <c r="D54" s="31"/>
      <c r="E54" s="32"/>
      <c r="F54" s="24">
        <v>2000044120</v>
      </c>
      <c r="G54" s="33">
        <v>240</v>
      </c>
      <c r="H54" s="34"/>
      <c r="I54" s="7"/>
      <c r="J54" s="7"/>
      <c r="K54" s="22">
        <v>0</v>
      </c>
    </row>
    <row r="55" spans="1:11" ht="65.25" customHeight="1">
      <c r="A55" s="28" t="s">
        <v>22</v>
      </c>
      <c r="B55" s="28"/>
      <c r="C55" s="28"/>
      <c r="D55" s="28"/>
      <c r="E55" s="28"/>
      <c r="F55" s="12" t="s">
        <v>40</v>
      </c>
      <c r="G55" s="29" t="s">
        <v>21</v>
      </c>
      <c r="H55" s="29"/>
      <c r="I55" s="36">
        <f>252700</f>
        <v>252700</v>
      </c>
      <c r="J55" s="36"/>
      <c r="K55" s="17">
        <v>3251.5</v>
      </c>
    </row>
    <row r="56" spans="1:11" ht="54" customHeight="1">
      <c r="A56" s="28" t="s">
        <v>20</v>
      </c>
      <c r="B56" s="28"/>
      <c r="C56" s="28"/>
      <c r="D56" s="28"/>
      <c r="E56" s="28"/>
      <c r="F56" s="12" t="s">
        <v>41</v>
      </c>
      <c r="G56" s="29" t="s">
        <v>3</v>
      </c>
      <c r="H56" s="29"/>
      <c r="I56" s="27">
        <f>252700</f>
        <v>252700</v>
      </c>
      <c r="J56" s="27"/>
      <c r="K56" s="17">
        <v>517.7</v>
      </c>
    </row>
    <row r="57" spans="1:11" ht="109.5" customHeight="1">
      <c r="A57" s="28" t="s">
        <v>102</v>
      </c>
      <c r="B57" s="28"/>
      <c r="C57" s="28"/>
      <c r="D57" s="28"/>
      <c r="E57" s="28"/>
      <c r="F57" s="12" t="s">
        <v>41</v>
      </c>
      <c r="G57" s="29">
        <v>830</v>
      </c>
      <c r="H57" s="29"/>
      <c r="I57" s="8"/>
      <c r="J57" s="8"/>
      <c r="K57" s="17">
        <v>1584</v>
      </c>
    </row>
    <row r="58" spans="1:11" ht="35.25" customHeight="1" hidden="1">
      <c r="A58" s="30" t="s">
        <v>109</v>
      </c>
      <c r="B58" s="31"/>
      <c r="C58" s="31"/>
      <c r="D58" s="31"/>
      <c r="E58" s="32"/>
      <c r="F58" s="24">
        <v>2000070360</v>
      </c>
      <c r="G58" s="29">
        <v>410</v>
      </c>
      <c r="H58" s="29"/>
      <c r="I58" s="8"/>
      <c r="J58" s="8"/>
      <c r="K58" s="17">
        <v>0</v>
      </c>
    </row>
    <row r="59" spans="1:11" ht="63.75" customHeight="1">
      <c r="A59" s="28" t="s">
        <v>18</v>
      </c>
      <c r="B59" s="28"/>
      <c r="C59" s="28"/>
      <c r="D59" s="28"/>
      <c r="E59" s="28"/>
      <c r="F59" s="12" t="s">
        <v>42</v>
      </c>
      <c r="G59" s="29" t="s">
        <v>3</v>
      </c>
      <c r="H59" s="29"/>
      <c r="I59" s="27">
        <f>3053600</f>
        <v>3053600</v>
      </c>
      <c r="J59" s="27"/>
      <c r="K59" s="17">
        <v>97.8</v>
      </c>
    </row>
    <row r="60" spans="1:11" ht="62.25" customHeight="1">
      <c r="A60" s="28" t="s">
        <v>19</v>
      </c>
      <c r="B60" s="28"/>
      <c r="C60" s="28"/>
      <c r="D60" s="28"/>
      <c r="E60" s="28"/>
      <c r="F60" s="12" t="s">
        <v>43</v>
      </c>
      <c r="G60" s="29" t="s">
        <v>3</v>
      </c>
      <c r="H60" s="29"/>
      <c r="I60" s="27">
        <f>938500</f>
        <v>938500</v>
      </c>
      <c r="J60" s="27"/>
      <c r="K60" s="17">
        <v>872.1</v>
      </c>
    </row>
    <row r="61" spans="1:11" ht="59.25" customHeight="1">
      <c r="A61" s="28" t="s">
        <v>70</v>
      </c>
      <c r="B61" s="28"/>
      <c r="C61" s="28"/>
      <c r="D61" s="28"/>
      <c r="E61" s="28"/>
      <c r="F61" s="12" t="s">
        <v>44</v>
      </c>
      <c r="G61" s="29" t="s">
        <v>3</v>
      </c>
      <c r="H61" s="29"/>
      <c r="I61" s="27">
        <f>11900</f>
        <v>11900</v>
      </c>
      <c r="J61" s="27"/>
      <c r="K61" s="17">
        <v>138.4</v>
      </c>
    </row>
    <row r="62" spans="1:11" ht="47.25" customHeight="1">
      <c r="A62" s="28" t="s">
        <v>17</v>
      </c>
      <c r="B62" s="28"/>
      <c r="C62" s="28"/>
      <c r="D62" s="28"/>
      <c r="E62" s="28"/>
      <c r="F62" s="12" t="s">
        <v>45</v>
      </c>
      <c r="G62" s="29" t="s">
        <v>16</v>
      </c>
      <c r="H62" s="29"/>
      <c r="I62" s="36">
        <f>5281000</f>
        <v>5281000</v>
      </c>
      <c r="J62" s="36"/>
      <c r="K62" s="17">
        <v>1214.6</v>
      </c>
    </row>
    <row r="63" spans="1:11" ht="126" customHeight="1" hidden="1">
      <c r="A63" s="47" t="s">
        <v>99</v>
      </c>
      <c r="B63" s="47"/>
      <c r="C63" s="47"/>
      <c r="D63" s="47"/>
      <c r="E63" s="47"/>
      <c r="F63" s="12">
        <v>2000070430</v>
      </c>
      <c r="G63" s="33">
        <v>830</v>
      </c>
      <c r="H63" s="34"/>
      <c r="I63" s="5"/>
      <c r="J63" s="5"/>
      <c r="K63" s="17">
        <v>0</v>
      </c>
    </row>
    <row r="64" spans="1:11" ht="74.25" customHeight="1">
      <c r="A64" s="28" t="s">
        <v>71</v>
      </c>
      <c r="B64" s="28"/>
      <c r="C64" s="28"/>
      <c r="D64" s="28"/>
      <c r="E64" s="28"/>
      <c r="F64" s="12" t="s">
        <v>46</v>
      </c>
      <c r="G64" s="29" t="s">
        <v>3</v>
      </c>
      <c r="H64" s="29"/>
      <c r="I64" s="27">
        <f>4421000</f>
        <v>4421000</v>
      </c>
      <c r="J64" s="27"/>
      <c r="K64" s="17">
        <v>6007.4</v>
      </c>
    </row>
    <row r="65" spans="1:11" ht="63" customHeight="1" hidden="1">
      <c r="A65" s="28" t="s">
        <v>108</v>
      </c>
      <c r="B65" s="28"/>
      <c r="C65" s="28"/>
      <c r="D65" s="28"/>
      <c r="E65" s="28"/>
      <c r="F65" s="12">
        <v>2000070450</v>
      </c>
      <c r="G65" s="29" t="s">
        <v>3</v>
      </c>
      <c r="H65" s="29"/>
      <c r="I65" s="27">
        <f>4421000</f>
        <v>4421000</v>
      </c>
      <c r="J65" s="27"/>
      <c r="K65" s="17">
        <v>0</v>
      </c>
    </row>
    <row r="66" spans="1:11" ht="63" customHeight="1">
      <c r="A66" s="28" t="s">
        <v>72</v>
      </c>
      <c r="B66" s="28"/>
      <c r="C66" s="28"/>
      <c r="D66" s="28"/>
      <c r="E66" s="28"/>
      <c r="F66" s="12" t="s">
        <v>46</v>
      </c>
      <c r="G66" s="29" t="s">
        <v>4</v>
      </c>
      <c r="H66" s="29"/>
      <c r="I66" s="27">
        <f>858900</f>
        <v>858900</v>
      </c>
      <c r="J66" s="27"/>
      <c r="K66" s="17">
        <v>125.7</v>
      </c>
    </row>
    <row r="67" spans="1:11" ht="49.5" customHeight="1">
      <c r="A67" s="28" t="s">
        <v>100</v>
      </c>
      <c r="B67" s="28"/>
      <c r="C67" s="28"/>
      <c r="D67" s="28"/>
      <c r="E67" s="28"/>
      <c r="F67" s="12" t="s">
        <v>47</v>
      </c>
      <c r="G67" s="29" t="s">
        <v>3</v>
      </c>
      <c r="H67" s="29"/>
      <c r="I67" s="27">
        <f>1100</f>
        <v>1100</v>
      </c>
      <c r="J67" s="27"/>
      <c r="K67" s="17">
        <v>150</v>
      </c>
    </row>
    <row r="68" spans="1:11" ht="52.5" customHeight="1">
      <c r="A68" s="28" t="s">
        <v>101</v>
      </c>
      <c r="B68" s="28"/>
      <c r="C68" s="28"/>
      <c r="D68" s="28"/>
      <c r="E68" s="28"/>
      <c r="F68" s="12">
        <v>2000070470</v>
      </c>
      <c r="G68" s="29" t="s">
        <v>3</v>
      </c>
      <c r="H68" s="29"/>
      <c r="I68" s="27">
        <f>1100</f>
        <v>1100</v>
      </c>
      <c r="J68" s="27"/>
      <c r="K68" s="17">
        <v>700</v>
      </c>
    </row>
    <row r="69" spans="1:11" ht="34.5" customHeight="1">
      <c r="A69" s="28" t="s">
        <v>73</v>
      </c>
      <c r="B69" s="28"/>
      <c r="C69" s="28"/>
      <c r="D69" s="28"/>
      <c r="E69" s="28"/>
      <c r="F69" s="12" t="s">
        <v>48</v>
      </c>
      <c r="G69" s="29" t="s">
        <v>29</v>
      </c>
      <c r="H69" s="29"/>
      <c r="I69" s="36">
        <f>14464000</f>
        <v>14464000</v>
      </c>
      <c r="J69" s="36"/>
      <c r="K69" s="17">
        <v>250</v>
      </c>
    </row>
    <row r="70" spans="1:13" ht="72" customHeight="1">
      <c r="A70" s="28" t="s">
        <v>74</v>
      </c>
      <c r="B70" s="28"/>
      <c r="C70" s="28"/>
      <c r="D70" s="28"/>
      <c r="E70" s="28"/>
      <c r="F70" s="12" t="s">
        <v>49</v>
      </c>
      <c r="G70" s="29" t="s">
        <v>3</v>
      </c>
      <c r="H70" s="29"/>
      <c r="I70" s="27">
        <f>12001900</f>
        <v>12001900</v>
      </c>
      <c r="J70" s="27"/>
      <c r="K70" s="17">
        <v>26.5</v>
      </c>
      <c r="L70" s="37"/>
      <c r="M70" s="37"/>
    </row>
    <row r="71" spans="1:11" ht="60" customHeight="1">
      <c r="A71" s="28" t="s">
        <v>96</v>
      </c>
      <c r="B71" s="28"/>
      <c r="C71" s="28"/>
      <c r="D71" s="28"/>
      <c r="E71" s="28"/>
      <c r="F71" s="12">
        <v>2000070570</v>
      </c>
      <c r="G71" s="29" t="s">
        <v>3</v>
      </c>
      <c r="H71" s="29"/>
      <c r="I71" s="27">
        <f>12001900</f>
        <v>12001900</v>
      </c>
      <c r="J71" s="27"/>
      <c r="K71" s="17">
        <v>99.3</v>
      </c>
    </row>
    <row r="72" spans="1:11" ht="41.25" customHeight="1">
      <c r="A72" s="28" t="s">
        <v>23</v>
      </c>
      <c r="B72" s="28"/>
      <c r="C72" s="28"/>
      <c r="D72" s="28"/>
      <c r="E72" s="28"/>
      <c r="F72" s="12" t="s">
        <v>50</v>
      </c>
      <c r="G72" s="29" t="s">
        <v>3</v>
      </c>
      <c r="H72" s="29"/>
      <c r="I72" s="27">
        <f>2458100</f>
        <v>2458100</v>
      </c>
      <c r="J72" s="27"/>
      <c r="K72" s="17">
        <f>9292.6-54</f>
        <v>9238.6</v>
      </c>
    </row>
    <row r="73" spans="1:11" ht="51" customHeight="1" hidden="1">
      <c r="A73" s="28" t="s">
        <v>28</v>
      </c>
      <c r="B73" s="28"/>
      <c r="C73" s="28"/>
      <c r="D73" s="28"/>
      <c r="E73" s="28"/>
      <c r="F73" s="12" t="s">
        <v>51</v>
      </c>
      <c r="G73" s="29" t="s">
        <v>3</v>
      </c>
      <c r="H73" s="29"/>
      <c r="I73" s="27">
        <f>4000</f>
        <v>4000</v>
      </c>
      <c r="J73" s="27"/>
      <c r="K73" s="17">
        <v>0</v>
      </c>
    </row>
    <row r="74" spans="1:11" ht="37.5" customHeight="1">
      <c r="A74" s="28" t="s">
        <v>24</v>
      </c>
      <c r="B74" s="28"/>
      <c r="C74" s="28"/>
      <c r="D74" s="28"/>
      <c r="E74" s="28"/>
      <c r="F74" s="12" t="s">
        <v>52</v>
      </c>
      <c r="G74" s="29" t="s">
        <v>3</v>
      </c>
      <c r="H74" s="29"/>
      <c r="I74" s="8"/>
      <c r="J74" s="8"/>
      <c r="K74" s="17">
        <v>1947.5</v>
      </c>
    </row>
    <row r="75" spans="1:11" ht="51" customHeight="1">
      <c r="A75" s="28" t="s">
        <v>25</v>
      </c>
      <c r="B75" s="28"/>
      <c r="C75" s="28"/>
      <c r="D75" s="28"/>
      <c r="E75" s="28"/>
      <c r="F75" s="12" t="s">
        <v>53</v>
      </c>
      <c r="G75" s="29" t="s">
        <v>3</v>
      </c>
      <c r="H75" s="29"/>
      <c r="I75" s="35">
        <f>1103400</f>
        <v>1103400</v>
      </c>
      <c r="J75" s="35"/>
      <c r="K75" s="17">
        <v>1595.9</v>
      </c>
    </row>
    <row r="76" spans="1:11" ht="52.5" customHeight="1">
      <c r="A76" s="28" t="s">
        <v>26</v>
      </c>
      <c r="B76" s="28"/>
      <c r="C76" s="28"/>
      <c r="D76" s="28"/>
      <c r="E76" s="28"/>
      <c r="F76" s="12" t="s">
        <v>54</v>
      </c>
      <c r="G76" s="29" t="s">
        <v>3</v>
      </c>
      <c r="H76" s="29"/>
      <c r="I76" s="36">
        <f>1103400</f>
        <v>1103400</v>
      </c>
      <c r="J76" s="36"/>
      <c r="K76" s="17">
        <v>4912.9</v>
      </c>
    </row>
    <row r="77" spans="1:11" ht="105" customHeight="1" hidden="1">
      <c r="A77" s="28" t="s">
        <v>157</v>
      </c>
      <c r="B77" s="28"/>
      <c r="C77" s="28"/>
      <c r="D77" s="28"/>
      <c r="E77" s="28"/>
      <c r="F77" s="24">
        <v>2000070660</v>
      </c>
      <c r="G77" s="29">
        <v>830</v>
      </c>
      <c r="H77" s="29"/>
      <c r="I77" s="5"/>
      <c r="J77" s="5"/>
      <c r="K77" s="17">
        <v>0</v>
      </c>
    </row>
    <row r="78" spans="1:11" ht="44.25" customHeight="1">
      <c r="A78" s="28" t="s">
        <v>75</v>
      </c>
      <c r="B78" s="28"/>
      <c r="C78" s="28"/>
      <c r="D78" s="28"/>
      <c r="E78" s="28"/>
      <c r="F78" s="12" t="s">
        <v>55</v>
      </c>
      <c r="G78" s="29" t="s">
        <v>3</v>
      </c>
      <c r="H78" s="29"/>
      <c r="I78" s="27">
        <f>1103400</f>
        <v>1103400</v>
      </c>
      <c r="J78" s="27"/>
      <c r="K78" s="17">
        <v>12069</v>
      </c>
    </row>
    <row r="79" spans="1:11" ht="35.25" customHeight="1" hidden="1">
      <c r="A79" s="28" t="s">
        <v>124</v>
      </c>
      <c r="B79" s="28"/>
      <c r="C79" s="28"/>
      <c r="D79" s="28"/>
      <c r="E79" s="28"/>
      <c r="F79" s="12" t="s">
        <v>55</v>
      </c>
      <c r="G79" s="29">
        <v>410</v>
      </c>
      <c r="H79" s="29"/>
      <c r="I79" s="8"/>
      <c r="J79" s="8"/>
      <c r="K79" s="17">
        <v>0</v>
      </c>
    </row>
    <row r="80" spans="1:11" ht="47.25" customHeight="1" hidden="1">
      <c r="A80" s="28" t="s">
        <v>158</v>
      </c>
      <c r="B80" s="28"/>
      <c r="C80" s="28"/>
      <c r="D80" s="28"/>
      <c r="E80" s="28"/>
      <c r="F80" s="24" t="s">
        <v>55</v>
      </c>
      <c r="G80" s="33">
        <v>850</v>
      </c>
      <c r="H80" s="34"/>
      <c r="I80" s="8"/>
      <c r="J80" s="8"/>
      <c r="K80" s="17">
        <v>0</v>
      </c>
    </row>
    <row r="81" spans="1:11" ht="45.75" customHeight="1">
      <c r="A81" s="28" t="s">
        <v>76</v>
      </c>
      <c r="B81" s="28"/>
      <c r="C81" s="28"/>
      <c r="D81" s="28"/>
      <c r="E81" s="28"/>
      <c r="F81" s="12" t="s">
        <v>56</v>
      </c>
      <c r="G81" s="29" t="s">
        <v>3</v>
      </c>
      <c r="H81" s="29"/>
      <c r="I81" s="35">
        <f>85000</f>
        <v>85000</v>
      </c>
      <c r="J81" s="35"/>
      <c r="K81" s="17">
        <v>150</v>
      </c>
    </row>
    <row r="82" spans="1:11" ht="51.75" customHeight="1" hidden="1">
      <c r="A82" s="28" t="s">
        <v>97</v>
      </c>
      <c r="B82" s="28"/>
      <c r="C82" s="28"/>
      <c r="D82" s="28"/>
      <c r="E82" s="28"/>
      <c r="F82" s="12">
        <v>2000070920</v>
      </c>
      <c r="G82" s="29" t="s">
        <v>3</v>
      </c>
      <c r="H82" s="29"/>
      <c r="I82" s="35">
        <f>85000</f>
        <v>85000</v>
      </c>
      <c r="J82" s="35"/>
      <c r="K82" s="17">
        <v>0</v>
      </c>
    </row>
    <row r="83" spans="1:11" ht="60.75" customHeight="1">
      <c r="A83" s="28" t="s">
        <v>77</v>
      </c>
      <c r="B83" s="28"/>
      <c r="C83" s="28"/>
      <c r="D83" s="28"/>
      <c r="E83" s="28"/>
      <c r="F83" s="12" t="s">
        <v>57</v>
      </c>
      <c r="G83" s="29" t="s">
        <v>3</v>
      </c>
      <c r="H83" s="29"/>
      <c r="I83" s="36">
        <f>85000</f>
        <v>85000</v>
      </c>
      <c r="J83" s="36"/>
      <c r="K83" s="17">
        <v>200</v>
      </c>
    </row>
    <row r="84" spans="1:11" ht="46.5" customHeight="1">
      <c r="A84" s="28" t="s">
        <v>78</v>
      </c>
      <c r="B84" s="28"/>
      <c r="C84" s="28"/>
      <c r="D84" s="28"/>
      <c r="E84" s="28"/>
      <c r="F84" s="12">
        <v>2000080970</v>
      </c>
      <c r="G84" s="29" t="s">
        <v>58</v>
      </c>
      <c r="H84" s="29"/>
      <c r="I84" s="27">
        <f>85000</f>
        <v>85000</v>
      </c>
      <c r="J84" s="27"/>
      <c r="K84" s="17">
        <v>11.5</v>
      </c>
    </row>
    <row r="85" spans="1:11" ht="71.25" customHeight="1">
      <c r="A85" s="28" t="s">
        <v>79</v>
      </c>
      <c r="B85" s="28"/>
      <c r="C85" s="28"/>
      <c r="D85" s="28"/>
      <c r="E85" s="28"/>
      <c r="F85" s="12" t="s">
        <v>59</v>
      </c>
      <c r="G85" s="29" t="s">
        <v>3</v>
      </c>
      <c r="H85" s="29"/>
      <c r="I85" s="35">
        <f>1300000</f>
        <v>1300000</v>
      </c>
      <c r="J85" s="35"/>
      <c r="K85" s="17">
        <v>1499.3</v>
      </c>
    </row>
    <row r="86" spans="1:11" ht="51" customHeight="1">
      <c r="A86" s="28" t="s">
        <v>80</v>
      </c>
      <c r="B86" s="28"/>
      <c r="C86" s="28"/>
      <c r="D86" s="28"/>
      <c r="E86" s="28"/>
      <c r="F86" s="12" t="s">
        <v>60</v>
      </c>
      <c r="G86" s="29" t="s">
        <v>15</v>
      </c>
      <c r="H86" s="29"/>
      <c r="I86" s="36">
        <f>1300000</f>
        <v>1300000</v>
      </c>
      <c r="J86" s="36"/>
      <c r="K86" s="17">
        <v>651.1</v>
      </c>
    </row>
    <row r="87" spans="1:11" ht="43.5" customHeight="1">
      <c r="A87" s="30" t="s">
        <v>159</v>
      </c>
      <c r="B87" s="31"/>
      <c r="C87" s="31"/>
      <c r="D87" s="31"/>
      <c r="E87" s="32"/>
      <c r="F87" s="24" t="s">
        <v>160</v>
      </c>
      <c r="G87" s="33">
        <v>410</v>
      </c>
      <c r="H87" s="34"/>
      <c r="I87" s="5"/>
      <c r="J87" s="5"/>
      <c r="K87" s="17">
        <v>110087.9</v>
      </c>
    </row>
    <row r="88" spans="1:11" ht="44.25" customHeight="1">
      <c r="A88" s="28" t="s">
        <v>81</v>
      </c>
      <c r="B88" s="28"/>
      <c r="C88" s="28"/>
      <c r="D88" s="28"/>
      <c r="E88" s="28"/>
      <c r="F88" s="12" t="s">
        <v>61</v>
      </c>
      <c r="G88" s="29" t="s">
        <v>2</v>
      </c>
      <c r="H88" s="29"/>
      <c r="I88" s="27">
        <f>1300000</f>
        <v>1300000</v>
      </c>
      <c r="J88" s="27"/>
      <c r="K88" s="17">
        <v>1856.4</v>
      </c>
    </row>
    <row r="89" spans="1:11" ht="47.25" customHeight="1">
      <c r="A89" s="28" t="s">
        <v>82</v>
      </c>
      <c r="B89" s="28"/>
      <c r="C89" s="28"/>
      <c r="D89" s="28"/>
      <c r="E89" s="28"/>
      <c r="F89" s="12" t="s">
        <v>62</v>
      </c>
      <c r="G89" s="29" t="s">
        <v>2</v>
      </c>
      <c r="H89" s="29"/>
      <c r="I89" s="35">
        <f>200000</f>
        <v>200000</v>
      </c>
      <c r="J89" s="35"/>
      <c r="K89" s="17">
        <v>13774.8</v>
      </c>
    </row>
    <row r="90" spans="1:11" ht="45.75" customHeight="1">
      <c r="A90" s="28" t="s">
        <v>83</v>
      </c>
      <c r="B90" s="28"/>
      <c r="C90" s="28"/>
      <c r="D90" s="28"/>
      <c r="E90" s="28"/>
      <c r="F90" s="12" t="s">
        <v>62</v>
      </c>
      <c r="G90" s="29" t="s">
        <v>3</v>
      </c>
      <c r="H90" s="29"/>
      <c r="I90" s="36">
        <f>200000</f>
        <v>200000</v>
      </c>
      <c r="J90" s="36"/>
      <c r="K90" s="17">
        <v>1669.2</v>
      </c>
    </row>
    <row r="91" spans="1:11" ht="41.25" customHeight="1" hidden="1">
      <c r="A91" s="28" t="s">
        <v>84</v>
      </c>
      <c r="B91" s="28"/>
      <c r="C91" s="28"/>
      <c r="D91" s="28"/>
      <c r="E91" s="28"/>
      <c r="F91" s="12" t="s">
        <v>62</v>
      </c>
      <c r="G91" s="29" t="s">
        <v>4</v>
      </c>
      <c r="H91" s="29"/>
      <c r="I91" s="27">
        <f>200000</f>
        <v>200000</v>
      </c>
      <c r="J91" s="27"/>
      <c r="K91" s="17">
        <v>0</v>
      </c>
    </row>
    <row r="92" spans="1:11" ht="45.75" customHeight="1">
      <c r="A92" s="28" t="s">
        <v>95</v>
      </c>
      <c r="B92" s="28"/>
      <c r="C92" s="28"/>
      <c r="D92" s="28"/>
      <c r="E92" s="28"/>
      <c r="F92" s="12" t="s">
        <v>94</v>
      </c>
      <c r="G92" s="29">
        <v>240</v>
      </c>
      <c r="H92" s="29"/>
      <c r="I92" s="27">
        <f>200000</f>
        <v>200000</v>
      </c>
      <c r="J92" s="27"/>
      <c r="K92" s="17">
        <v>590</v>
      </c>
    </row>
    <row r="93" spans="1:11" ht="30" customHeight="1" hidden="1">
      <c r="A93" s="30" t="s">
        <v>161</v>
      </c>
      <c r="B93" s="31"/>
      <c r="C93" s="31"/>
      <c r="D93" s="31"/>
      <c r="E93" s="32"/>
      <c r="F93" s="24" t="s">
        <v>162</v>
      </c>
      <c r="G93" s="33">
        <v>110</v>
      </c>
      <c r="H93" s="34"/>
      <c r="I93" s="8"/>
      <c r="J93" s="8"/>
      <c r="K93" s="17">
        <v>0</v>
      </c>
    </row>
    <row r="94" spans="1:11" ht="29.25" customHeight="1" hidden="1">
      <c r="A94" s="30" t="s">
        <v>163</v>
      </c>
      <c r="B94" s="31"/>
      <c r="C94" s="31"/>
      <c r="D94" s="31"/>
      <c r="E94" s="32"/>
      <c r="F94" s="24" t="s">
        <v>164</v>
      </c>
      <c r="G94" s="33">
        <v>110</v>
      </c>
      <c r="H94" s="34"/>
      <c r="I94" s="8"/>
      <c r="J94" s="8"/>
      <c r="K94" s="17">
        <v>0</v>
      </c>
    </row>
    <row r="95" spans="1:11" ht="33" customHeight="1" hidden="1">
      <c r="A95" s="30" t="s">
        <v>165</v>
      </c>
      <c r="B95" s="31"/>
      <c r="C95" s="31"/>
      <c r="D95" s="31"/>
      <c r="E95" s="32"/>
      <c r="F95" s="24" t="s">
        <v>166</v>
      </c>
      <c r="G95" s="33">
        <v>110</v>
      </c>
      <c r="H95" s="34"/>
      <c r="I95" s="8"/>
      <c r="J95" s="8"/>
      <c r="K95" s="17">
        <v>0</v>
      </c>
    </row>
    <row r="96" spans="1:11" ht="48" customHeight="1">
      <c r="A96" s="28" t="s">
        <v>168</v>
      </c>
      <c r="B96" s="28"/>
      <c r="C96" s="28"/>
      <c r="D96" s="28"/>
      <c r="E96" s="28"/>
      <c r="F96" s="24" t="s">
        <v>94</v>
      </c>
      <c r="G96" s="29">
        <v>240</v>
      </c>
      <c r="H96" s="29"/>
      <c r="I96" s="27">
        <f>200000</f>
        <v>200000</v>
      </c>
      <c r="J96" s="27"/>
      <c r="K96" s="17">
        <v>1103.4</v>
      </c>
    </row>
    <row r="97" spans="1:11" ht="57" customHeight="1">
      <c r="A97" s="28" t="s">
        <v>7</v>
      </c>
      <c r="B97" s="28"/>
      <c r="C97" s="28"/>
      <c r="D97" s="28"/>
      <c r="E97" s="28"/>
      <c r="F97" s="12" t="s">
        <v>63</v>
      </c>
      <c r="G97" s="29" t="s">
        <v>6</v>
      </c>
      <c r="H97" s="29"/>
      <c r="I97" s="35">
        <f>498200</f>
        <v>498200</v>
      </c>
      <c r="J97" s="35"/>
      <c r="K97" s="17">
        <v>5075.4</v>
      </c>
    </row>
    <row r="98" spans="1:11" ht="57" customHeight="1">
      <c r="A98" s="28" t="s">
        <v>8</v>
      </c>
      <c r="B98" s="28"/>
      <c r="C98" s="28"/>
      <c r="D98" s="28"/>
      <c r="E98" s="28"/>
      <c r="F98" s="12" t="s">
        <v>63</v>
      </c>
      <c r="G98" s="29" t="s">
        <v>3</v>
      </c>
      <c r="H98" s="29"/>
      <c r="I98" s="36">
        <f>84000</f>
        <v>84000</v>
      </c>
      <c r="J98" s="36"/>
      <c r="K98" s="17">
        <v>1038.9</v>
      </c>
    </row>
    <row r="99" spans="1:11" ht="51.75" customHeight="1">
      <c r="A99" s="28" t="s">
        <v>9</v>
      </c>
      <c r="B99" s="28"/>
      <c r="C99" s="28"/>
      <c r="D99" s="28"/>
      <c r="E99" s="28"/>
      <c r="F99" s="12" t="s">
        <v>63</v>
      </c>
      <c r="G99" s="29" t="s">
        <v>4</v>
      </c>
      <c r="H99" s="29"/>
      <c r="I99" s="27">
        <f>84000</f>
        <v>84000</v>
      </c>
      <c r="J99" s="27"/>
      <c r="K99" s="17">
        <v>3.9</v>
      </c>
    </row>
    <row r="100" spans="1:11" ht="46.5" customHeight="1">
      <c r="A100" s="28" t="s">
        <v>10</v>
      </c>
      <c r="B100" s="28"/>
      <c r="C100" s="28"/>
      <c r="D100" s="28"/>
      <c r="E100" s="28"/>
      <c r="F100" s="12" t="s">
        <v>64</v>
      </c>
      <c r="G100" s="29" t="s">
        <v>6</v>
      </c>
      <c r="H100" s="29"/>
      <c r="I100" s="36">
        <f>358500</f>
        <v>358500</v>
      </c>
      <c r="J100" s="36"/>
      <c r="K100" s="17">
        <v>6059.5</v>
      </c>
    </row>
    <row r="101" spans="1:11" ht="61.5" customHeight="1">
      <c r="A101" s="28" t="s">
        <v>11</v>
      </c>
      <c r="B101" s="28"/>
      <c r="C101" s="28"/>
      <c r="D101" s="28"/>
      <c r="E101" s="28"/>
      <c r="F101" s="12" t="s">
        <v>64</v>
      </c>
      <c r="G101" s="29" t="s">
        <v>3</v>
      </c>
      <c r="H101" s="29"/>
      <c r="I101" s="27">
        <f>358500</f>
        <v>358500</v>
      </c>
      <c r="J101" s="27"/>
      <c r="K101" s="17">
        <v>849.6</v>
      </c>
    </row>
    <row r="102" spans="1:11" ht="46.5" customHeight="1" hidden="1">
      <c r="A102" s="28" t="s">
        <v>107</v>
      </c>
      <c r="B102" s="28"/>
      <c r="C102" s="28"/>
      <c r="D102" s="28"/>
      <c r="E102" s="28"/>
      <c r="F102" s="12" t="s">
        <v>64</v>
      </c>
      <c r="G102" s="29" t="s">
        <v>4</v>
      </c>
      <c r="H102" s="29"/>
      <c r="I102" s="8"/>
      <c r="J102" s="8"/>
      <c r="K102" s="17">
        <v>0</v>
      </c>
    </row>
    <row r="103" spans="1:11" ht="45.75" customHeight="1">
      <c r="A103" s="28" t="s">
        <v>12</v>
      </c>
      <c r="B103" s="28"/>
      <c r="C103" s="28"/>
      <c r="D103" s="28"/>
      <c r="E103" s="28"/>
      <c r="F103" s="12" t="s">
        <v>65</v>
      </c>
      <c r="G103" s="29" t="s">
        <v>6</v>
      </c>
      <c r="H103" s="29"/>
      <c r="I103" s="36">
        <f>44200</f>
        <v>44200</v>
      </c>
      <c r="J103" s="36"/>
      <c r="K103" s="17">
        <v>14073.6</v>
      </c>
    </row>
    <row r="104" spans="1:11" ht="47.25" customHeight="1">
      <c r="A104" s="28" t="s">
        <v>13</v>
      </c>
      <c r="B104" s="28"/>
      <c r="C104" s="28"/>
      <c r="D104" s="28"/>
      <c r="E104" s="28"/>
      <c r="F104" s="12" t="s">
        <v>65</v>
      </c>
      <c r="G104" s="29" t="s">
        <v>3</v>
      </c>
      <c r="H104" s="29"/>
      <c r="I104" s="27">
        <f>44200</f>
        <v>44200</v>
      </c>
      <c r="J104" s="27"/>
      <c r="K104" s="17">
        <v>3041.4</v>
      </c>
    </row>
    <row r="105" spans="1:11" ht="47.25" customHeight="1">
      <c r="A105" s="28" t="s">
        <v>14</v>
      </c>
      <c r="B105" s="28"/>
      <c r="C105" s="28"/>
      <c r="D105" s="28"/>
      <c r="E105" s="28"/>
      <c r="F105" s="12" t="s">
        <v>65</v>
      </c>
      <c r="G105" s="29" t="s">
        <v>4</v>
      </c>
      <c r="H105" s="29"/>
      <c r="I105" s="8"/>
      <c r="J105" s="8"/>
      <c r="K105" s="17">
        <v>10</v>
      </c>
    </row>
    <row r="106" spans="1:11" ht="57.75" customHeight="1" hidden="1">
      <c r="A106" s="30" t="s">
        <v>167</v>
      </c>
      <c r="B106" s="31"/>
      <c r="C106" s="31"/>
      <c r="D106" s="31"/>
      <c r="E106" s="32"/>
      <c r="F106" s="12" t="s">
        <v>65</v>
      </c>
      <c r="G106" s="33">
        <v>320</v>
      </c>
      <c r="H106" s="34"/>
      <c r="I106" s="8"/>
      <c r="J106" s="8"/>
      <c r="K106" s="17">
        <v>0</v>
      </c>
    </row>
    <row r="107" spans="1:11" ht="49.5" customHeight="1" hidden="1">
      <c r="A107" s="28" t="s">
        <v>14</v>
      </c>
      <c r="B107" s="28"/>
      <c r="C107" s="28"/>
      <c r="D107" s="28"/>
      <c r="E107" s="28"/>
      <c r="F107" s="12" t="s">
        <v>65</v>
      </c>
      <c r="G107" s="29" t="s">
        <v>4</v>
      </c>
      <c r="H107" s="29"/>
      <c r="I107" s="35">
        <f>1700300</f>
        <v>1700300</v>
      </c>
      <c r="J107" s="35"/>
      <c r="K107" s="17">
        <v>0</v>
      </c>
    </row>
    <row r="108" spans="1:11" ht="33.75" customHeight="1">
      <c r="A108" s="25" t="s">
        <v>33</v>
      </c>
      <c r="B108" s="25"/>
      <c r="C108" s="25"/>
      <c r="D108" s="25"/>
      <c r="E108" s="25"/>
      <c r="F108" s="15"/>
      <c r="G108" s="26"/>
      <c r="H108" s="26"/>
      <c r="I108" s="27">
        <f>103870000</f>
        <v>103870000</v>
      </c>
      <c r="J108" s="27"/>
      <c r="K108" s="16">
        <f>K12+K37+K33+K19+K29</f>
        <v>227696.5</v>
      </c>
    </row>
  </sheetData>
  <sheetProtection/>
  <mergeCells count="251">
    <mergeCell ref="I96:J96"/>
    <mergeCell ref="E2:K2"/>
    <mergeCell ref="E4:K4"/>
    <mergeCell ref="D3:K3"/>
    <mergeCell ref="A53:E53"/>
    <mergeCell ref="G53:H53"/>
    <mergeCell ref="A5:K8"/>
    <mergeCell ref="G37:H37"/>
    <mergeCell ref="A15:E15"/>
    <mergeCell ref="A16:E16"/>
    <mergeCell ref="F9:J9"/>
    <mergeCell ref="I10:J11"/>
    <mergeCell ref="G10:H11"/>
    <mergeCell ref="F10:F11"/>
    <mergeCell ref="A12:E12"/>
    <mergeCell ref="G12:H12"/>
    <mergeCell ref="A10:E11"/>
    <mergeCell ref="K10:K11"/>
    <mergeCell ref="G15:H15"/>
    <mergeCell ref="A14:E14"/>
    <mergeCell ref="G14:H14"/>
    <mergeCell ref="A18:E18"/>
    <mergeCell ref="A13:E13"/>
    <mergeCell ref="G13:H13"/>
    <mergeCell ref="G16:H16"/>
    <mergeCell ref="A17:E17"/>
    <mergeCell ref="G17:H17"/>
    <mergeCell ref="I15:J15"/>
    <mergeCell ref="A37:E37"/>
    <mergeCell ref="G36:H36"/>
    <mergeCell ref="G18:H18"/>
    <mergeCell ref="A32:E32"/>
    <mergeCell ref="I18:J18"/>
    <mergeCell ref="G33:H33"/>
    <mergeCell ref="A34:E34"/>
    <mergeCell ref="G34:H34"/>
    <mergeCell ref="A35:E35"/>
    <mergeCell ref="I38:J38"/>
    <mergeCell ref="G51:H51"/>
    <mergeCell ref="G46:H46"/>
    <mergeCell ref="G49:H49"/>
    <mergeCell ref="G45:H45"/>
    <mergeCell ref="G41:H41"/>
    <mergeCell ref="G40:H40"/>
    <mergeCell ref="G44:H44"/>
    <mergeCell ref="I78:J78"/>
    <mergeCell ref="G55:H55"/>
    <mergeCell ref="I55:J55"/>
    <mergeCell ref="G57:H57"/>
    <mergeCell ref="G78:H78"/>
    <mergeCell ref="I67:J67"/>
    <mergeCell ref="I62:J62"/>
    <mergeCell ref="G74:H74"/>
    <mergeCell ref="I60:J60"/>
    <mergeCell ref="I61:J61"/>
    <mergeCell ref="I66:J66"/>
    <mergeCell ref="A71:E71"/>
    <mergeCell ref="A77:E77"/>
    <mergeCell ref="G66:H66"/>
    <mergeCell ref="A75:E75"/>
    <mergeCell ref="I73:J73"/>
    <mergeCell ref="A68:E68"/>
    <mergeCell ref="G75:H75"/>
    <mergeCell ref="G68:H68"/>
    <mergeCell ref="I68:J68"/>
    <mergeCell ref="A74:E74"/>
    <mergeCell ref="A73:E73"/>
    <mergeCell ref="I76:J76"/>
    <mergeCell ref="G76:H76"/>
    <mergeCell ref="G72:H72"/>
    <mergeCell ref="G71:H71"/>
    <mergeCell ref="I75:J75"/>
    <mergeCell ref="A76:E76"/>
    <mergeCell ref="G84:H84"/>
    <mergeCell ref="I84:J84"/>
    <mergeCell ref="G67:H67"/>
    <mergeCell ref="G73:H73"/>
    <mergeCell ref="I69:J69"/>
    <mergeCell ref="G70:H70"/>
    <mergeCell ref="I72:J72"/>
    <mergeCell ref="I71:J71"/>
    <mergeCell ref="G80:H80"/>
    <mergeCell ref="I70:J70"/>
    <mergeCell ref="A83:E83"/>
    <mergeCell ref="A79:E79"/>
    <mergeCell ref="G82:H82"/>
    <mergeCell ref="I82:J82"/>
    <mergeCell ref="G83:H83"/>
    <mergeCell ref="I83:J83"/>
    <mergeCell ref="G79:H79"/>
    <mergeCell ref="A80:E80"/>
    <mergeCell ref="I81:J81"/>
    <mergeCell ref="G81:H81"/>
    <mergeCell ref="G77:H77"/>
    <mergeCell ref="G60:H60"/>
    <mergeCell ref="A54:E54"/>
    <mergeCell ref="A55:E55"/>
    <mergeCell ref="A57:E57"/>
    <mergeCell ref="A56:E56"/>
    <mergeCell ref="G54:H54"/>
    <mergeCell ref="G58:H58"/>
    <mergeCell ref="G61:H61"/>
    <mergeCell ref="A66:E66"/>
    <mergeCell ref="I65:J65"/>
    <mergeCell ref="G62:H62"/>
    <mergeCell ref="I64:J64"/>
    <mergeCell ref="A84:E84"/>
    <mergeCell ref="G59:H59"/>
    <mergeCell ref="G64:H64"/>
    <mergeCell ref="A81:E81"/>
    <mergeCell ref="A69:E69"/>
    <mergeCell ref="A64:E64"/>
    <mergeCell ref="A70:E70"/>
    <mergeCell ref="A67:E67"/>
    <mergeCell ref="A58:E58"/>
    <mergeCell ref="G69:H69"/>
    <mergeCell ref="A65:E65"/>
    <mergeCell ref="G65:H65"/>
    <mergeCell ref="A61:E61"/>
    <mergeCell ref="A60:E60"/>
    <mergeCell ref="A62:E62"/>
    <mergeCell ref="A59:E59"/>
    <mergeCell ref="A63:E63"/>
    <mergeCell ref="G56:H56"/>
    <mergeCell ref="A49:E49"/>
    <mergeCell ref="G52:H52"/>
    <mergeCell ref="A45:E45"/>
    <mergeCell ref="G47:H47"/>
    <mergeCell ref="I56:J56"/>
    <mergeCell ref="A48:E48"/>
    <mergeCell ref="A51:E51"/>
    <mergeCell ref="A52:E52"/>
    <mergeCell ref="A47:E47"/>
    <mergeCell ref="A22:E22"/>
    <mergeCell ref="G22:H22"/>
    <mergeCell ref="G32:H32"/>
    <mergeCell ref="A33:E33"/>
    <mergeCell ref="A23:E23"/>
    <mergeCell ref="G23:H23"/>
    <mergeCell ref="A24:E24"/>
    <mergeCell ref="A46:E46"/>
    <mergeCell ref="A44:E44"/>
    <mergeCell ref="A40:E40"/>
    <mergeCell ref="A41:E41"/>
    <mergeCell ref="G35:H35"/>
    <mergeCell ref="G38:H38"/>
    <mergeCell ref="A36:E36"/>
    <mergeCell ref="A19:E19"/>
    <mergeCell ref="G19:H19"/>
    <mergeCell ref="A20:E20"/>
    <mergeCell ref="G20:H20"/>
    <mergeCell ref="A21:E21"/>
    <mergeCell ref="G21:H21"/>
    <mergeCell ref="G24:H24"/>
    <mergeCell ref="A25:E25"/>
    <mergeCell ref="G25:H25"/>
    <mergeCell ref="A29:E29"/>
    <mergeCell ref="G29:H29"/>
    <mergeCell ref="A30:E30"/>
    <mergeCell ref="G30:H30"/>
    <mergeCell ref="A26:E26"/>
    <mergeCell ref="G26:H26"/>
    <mergeCell ref="G27:H27"/>
    <mergeCell ref="G63:H63"/>
    <mergeCell ref="A39:E39"/>
    <mergeCell ref="G39:H39"/>
    <mergeCell ref="A38:E38"/>
    <mergeCell ref="A50:E50"/>
    <mergeCell ref="G50:H50"/>
    <mergeCell ref="A43:E43"/>
    <mergeCell ref="G43:H43"/>
    <mergeCell ref="G48:H48"/>
    <mergeCell ref="A42:E42"/>
    <mergeCell ref="A27:E27"/>
    <mergeCell ref="I32:J32"/>
    <mergeCell ref="I36:J36"/>
    <mergeCell ref="I39:J39"/>
    <mergeCell ref="I59:J59"/>
    <mergeCell ref="A31:E31"/>
    <mergeCell ref="G31:H31"/>
    <mergeCell ref="A28:E28"/>
    <mergeCell ref="G28:H28"/>
    <mergeCell ref="G42:H42"/>
    <mergeCell ref="L70:M70"/>
    <mergeCell ref="A85:E85"/>
    <mergeCell ref="G85:H85"/>
    <mergeCell ref="I85:J85"/>
    <mergeCell ref="A86:E86"/>
    <mergeCell ref="G86:H86"/>
    <mergeCell ref="I86:J86"/>
    <mergeCell ref="A82:E82"/>
    <mergeCell ref="A78:E78"/>
    <mergeCell ref="A72:E72"/>
    <mergeCell ref="A87:E87"/>
    <mergeCell ref="G87:H87"/>
    <mergeCell ref="A88:E88"/>
    <mergeCell ref="G88:H88"/>
    <mergeCell ref="I88:J88"/>
    <mergeCell ref="A89:E89"/>
    <mergeCell ref="G89:H89"/>
    <mergeCell ref="I89:J89"/>
    <mergeCell ref="A90:E90"/>
    <mergeCell ref="G90:H90"/>
    <mergeCell ref="I90:J90"/>
    <mergeCell ref="A91:E91"/>
    <mergeCell ref="G91:H91"/>
    <mergeCell ref="I91:J91"/>
    <mergeCell ref="A92:E92"/>
    <mergeCell ref="G92:H92"/>
    <mergeCell ref="I92:J92"/>
    <mergeCell ref="A93:E93"/>
    <mergeCell ref="G93:H93"/>
    <mergeCell ref="A94:E94"/>
    <mergeCell ref="G94:H94"/>
    <mergeCell ref="A95:E95"/>
    <mergeCell ref="G95:H95"/>
    <mergeCell ref="A97:E97"/>
    <mergeCell ref="G97:H97"/>
    <mergeCell ref="I97:J97"/>
    <mergeCell ref="A98:E98"/>
    <mergeCell ref="G98:H98"/>
    <mergeCell ref="I98:J98"/>
    <mergeCell ref="A96:E96"/>
    <mergeCell ref="G96:H96"/>
    <mergeCell ref="I103:J103"/>
    <mergeCell ref="A99:E99"/>
    <mergeCell ref="G99:H99"/>
    <mergeCell ref="I99:J99"/>
    <mergeCell ref="A100:E100"/>
    <mergeCell ref="G100:H100"/>
    <mergeCell ref="I100:J100"/>
    <mergeCell ref="A107:E107"/>
    <mergeCell ref="G107:H107"/>
    <mergeCell ref="I107:J107"/>
    <mergeCell ref="A101:E101"/>
    <mergeCell ref="G101:H101"/>
    <mergeCell ref="I101:J101"/>
    <mergeCell ref="A102:E102"/>
    <mergeCell ref="G102:H102"/>
    <mergeCell ref="A103:E103"/>
    <mergeCell ref="G103:H103"/>
    <mergeCell ref="A108:E108"/>
    <mergeCell ref="G108:H108"/>
    <mergeCell ref="I108:J108"/>
    <mergeCell ref="A105:E105"/>
    <mergeCell ref="G105:H105"/>
    <mergeCell ref="A104:E104"/>
    <mergeCell ref="G104:H104"/>
    <mergeCell ref="I104:J104"/>
    <mergeCell ref="A106:E106"/>
    <mergeCell ref="G106:H106"/>
  </mergeCells>
  <printOptions/>
  <pageMargins left="0.8661417322834646" right="0" top="0.5511811023622047" bottom="0.3937007874015748" header="0.31496062992125984" footer="0.31496062992125984"/>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Golovanova_Ekaterina</cp:lastModifiedBy>
  <cp:lastPrinted>2019-11-27T13:48:44Z</cp:lastPrinted>
  <dcterms:created xsi:type="dcterms:W3CDTF">2015-01-26T14:33:53Z</dcterms:created>
  <dcterms:modified xsi:type="dcterms:W3CDTF">2019-12-06T11:45:49Z</dcterms:modified>
  <cp:category/>
  <cp:version/>
  <cp:contentType/>
  <cp:contentStatus/>
</cp:coreProperties>
</file>